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X:\Partner - GHC\Database - Retirement Living\Registration Kit\2025\"/>
    </mc:Choice>
  </mc:AlternateContent>
  <xr:revisionPtr revIDLastSave="0" documentId="13_ncr:1_{F971B144-DD28-409B-BB17-ABCBAE8312A8}" xr6:coauthVersionLast="47" xr6:coauthVersionMax="47" xr10:uidLastSave="{00000000-0000-0000-0000-000000000000}"/>
  <bookViews>
    <workbookView xWindow="-120" yWindow="-120" windowWidth="29040" windowHeight="15720" tabRatio="938" firstSheet="1" activeTab="1" xr2:uid="{512A398A-2157-400F-8D2D-F6D2478E7E7B}"/>
  </bookViews>
  <sheets>
    <sheet name="Parameters" sheetId="21" state="hidden" r:id="rId1"/>
    <sheet name="Registration Information" sheetId="22" r:id="rId2"/>
    <sheet name="Application Form" sheetId="2" r:id="rId3"/>
    <sheet name="Contact Details" sheetId="3" r:id="rId4"/>
    <sheet name="Retirement Villages" sheetId="4" r:id="rId5"/>
    <sheet name="Survey Timetable" sheetId="7" r:id="rId6"/>
    <sheet name="Terms and Conditions" sheetId="8" r:id="rId7"/>
    <sheet name="Participation fee estimate" sheetId="9" r:id="rId8"/>
    <sheet name="Registration Declaration" sheetId="6" r:id="rId9"/>
    <sheet name="StewartBrown Contact Details" sheetId="10" r:id="rId10"/>
    <sheet name="RV Rates" sheetId="23" state="hidden" r:id="rId11"/>
    <sheet name="Checklist" sheetId="20" state="hidden" r:id="rId12"/>
    <sheet name="APS (OUO)" sheetId="14" state="hidden" r:id="rId13"/>
    <sheet name="Upload Email Contacts (OUO)" sheetId="15" state="hidden" r:id="rId14"/>
    <sheet name="ACPR - SA2 (OUO)" sheetId="19" state="veryHidden" r:id="rId15"/>
    <sheet name="Residential Care Rates" sheetId="17" state="veryHidden" r:id="rId16"/>
    <sheet name="Home Care Rates" sheetId="18" state="veryHidden" r:id="rId17"/>
  </sheets>
  <externalReferences>
    <externalReference r:id="rId18"/>
    <externalReference r:id="rId19"/>
  </externalReferences>
  <definedNames>
    <definedName name="Period_Days">'[1]June16 HC Data Dump'!#REF!</definedName>
    <definedName name="perioddays">[2]Parameters!$B$2</definedName>
    <definedName name="periodweeks">[2]Parameters!$B$3</definedName>
    <definedName name="_xlnm.Print_Area" localSheetId="12">'APS (OUO)'!$A$1:$I$65</definedName>
    <definedName name="_xlnm.Print_Area" localSheetId="11">Checklist!$A$1:$E$43</definedName>
    <definedName name="RACF_std">#REF!</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0" l="1"/>
  <c r="A7" i="6"/>
  <c r="B11" i="7"/>
  <c r="A7" i="7"/>
  <c r="A7" i="4"/>
  <c r="A7" i="3"/>
  <c r="B8" i="2"/>
  <c r="E6" i="22"/>
  <c r="B12" i="9"/>
  <c r="B45" i="10"/>
  <c r="B43" i="10"/>
  <c r="B24" i="23" l="1"/>
  <c r="B123" i="23"/>
  <c r="B122" i="23"/>
  <c r="B121" i="23"/>
  <c r="B120" i="23"/>
  <c r="B119" i="23"/>
  <c r="B118" i="23"/>
  <c r="B117" i="23"/>
  <c r="B116" i="23"/>
  <c r="B115" i="23"/>
  <c r="B114" i="23"/>
  <c r="B113" i="23"/>
  <c r="B112" i="23"/>
  <c r="B111" i="23"/>
  <c r="B110" i="23"/>
  <c r="B109" i="23"/>
  <c r="B108" i="23"/>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B82" i="23"/>
  <c r="B81" i="23"/>
  <c r="B80" i="23"/>
  <c r="B79" i="23"/>
  <c r="B78" i="23"/>
  <c r="B77" i="23"/>
  <c r="B76" i="23"/>
  <c r="B75" i="23"/>
  <c r="B74" i="23"/>
  <c r="B73" i="23"/>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3" i="23"/>
  <c r="B22" i="23"/>
  <c r="B21" i="23"/>
  <c r="B20" i="23"/>
  <c r="B19" i="23"/>
  <c r="B18" i="23"/>
  <c r="B17" i="23"/>
  <c r="B16" i="23"/>
  <c r="B15" i="23"/>
  <c r="B14" i="23"/>
  <c r="B13" i="23"/>
  <c r="B12" i="23"/>
  <c r="B11" i="23"/>
  <c r="B10" i="23"/>
  <c r="B9" i="23"/>
  <c r="B8" i="23"/>
  <c r="B7" i="23"/>
  <c r="B6" i="23"/>
  <c r="B5" i="23"/>
  <c r="B4" i="23"/>
  <c r="C45" i="8" l="1"/>
  <c r="C84" i="8"/>
  <c r="A5" i="23"/>
  <c r="A6" i="23"/>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D37" i="9"/>
  <c r="D38" i="9" s="1"/>
  <c r="A8" i="7"/>
  <c r="E10" i="22"/>
  <c r="G5" i="9" l="1"/>
  <c r="B41" i="10"/>
  <c r="B39" i="10"/>
  <c r="B37" i="10"/>
  <c r="B35" i="10"/>
  <c r="B33" i="10"/>
  <c r="B31" i="10"/>
  <c r="B82" i="8"/>
  <c r="B56" i="8"/>
  <c r="C42" i="8"/>
  <c r="B38" i="8"/>
  <c r="B13" i="6"/>
  <c r="B12" i="6"/>
  <c r="W11" i="15" l="1"/>
  <c r="AE11" i="15" s="1"/>
  <c r="U11" i="15"/>
  <c r="T11" i="15"/>
  <c r="S11" i="15"/>
  <c r="R11" i="15"/>
  <c r="P11" i="15"/>
  <c r="O11" i="15"/>
  <c r="N11" i="15"/>
  <c r="M11" i="15"/>
  <c r="L11" i="15"/>
  <c r="K11" i="15"/>
  <c r="J11" i="15"/>
  <c r="I11" i="15"/>
  <c r="H11" i="15"/>
  <c r="G11" i="15"/>
  <c r="F11" i="15"/>
  <c r="E11" i="15"/>
  <c r="D11" i="15"/>
  <c r="C11" i="15"/>
  <c r="B11" i="15"/>
  <c r="A11" i="15"/>
  <c r="W10" i="15"/>
  <c r="AE10" i="15" s="1"/>
  <c r="U10" i="15"/>
  <c r="T10" i="15"/>
  <c r="S10" i="15"/>
  <c r="R10" i="15"/>
  <c r="P10" i="15"/>
  <c r="O10" i="15"/>
  <c r="N10" i="15"/>
  <c r="M10" i="15"/>
  <c r="L10" i="15"/>
  <c r="K10" i="15"/>
  <c r="J10" i="15"/>
  <c r="I10" i="15"/>
  <c r="H10" i="15"/>
  <c r="G10" i="15"/>
  <c r="F10" i="15"/>
  <c r="E10" i="15"/>
  <c r="D10" i="15"/>
  <c r="C10" i="15"/>
  <c r="B10" i="15"/>
  <c r="A10" i="15"/>
  <c r="W9" i="15"/>
  <c r="AE9" i="15" s="1"/>
  <c r="U9" i="15"/>
  <c r="T9" i="15"/>
  <c r="S9" i="15"/>
  <c r="R9" i="15"/>
  <c r="P9" i="15"/>
  <c r="O9" i="15"/>
  <c r="N9" i="15"/>
  <c r="M9" i="15"/>
  <c r="L9" i="15"/>
  <c r="K9" i="15"/>
  <c r="J9" i="15"/>
  <c r="I9" i="15"/>
  <c r="H9" i="15"/>
  <c r="G9" i="15"/>
  <c r="F9" i="15"/>
  <c r="E9" i="15"/>
  <c r="D9" i="15"/>
  <c r="C9" i="15"/>
  <c r="B9" i="15"/>
  <c r="A9" i="15"/>
  <c r="W8" i="15"/>
  <c r="AE8" i="15" s="1"/>
  <c r="U8" i="15"/>
  <c r="T8" i="15"/>
  <c r="S8" i="15"/>
  <c r="R8" i="15"/>
  <c r="P8" i="15"/>
  <c r="O8" i="15"/>
  <c r="N8" i="15"/>
  <c r="M8" i="15"/>
  <c r="L8" i="15"/>
  <c r="K8" i="15"/>
  <c r="J8" i="15"/>
  <c r="I8" i="15"/>
  <c r="H8" i="15"/>
  <c r="G8" i="15"/>
  <c r="F8" i="15"/>
  <c r="E8" i="15"/>
  <c r="D8" i="15"/>
  <c r="C8" i="15"/>
  <c r="B8" i="15"/>
  <c r="A8" i="15"/>
  <c r="W7" i="15"/>
  <c r="AE7" i="15" s="1"/>
  <c r="U7" i="15"/>
  <c r="T7" i="15"/>
  <c r="S7" i="15"/>
  <c r="R7" i="15"/>
  <c r="P7" i="15"/>
  <c r="O7" i="15"/>
  <c r="N7" i="15"/>
  <c r="M7" i="15"/>
  <c r="L7" i="15"/>
  <c r="K7" i="15"/>
  <c r="J7" i="15"/>
  <c r="I7" i="15"/>
  <c r="H7" i="15"/>
  <c r="G7" i="15"/>
  <c r="F7" i="15"/>
  <c r="E7" i="15"/>
  <c r="D7" i="15"/>
  <c r="C7" i="15"/>
  <c r="B7" i="15"/>
  <c r="A7" i="15"/>
  <c r="W6" i="15"/>
  <c r="U6" i="15"/>
  <c r="T6" i="15"/>
  <c r="S6" i="15"/>
  <c r="R6" i="15"/>
  <c r="P6" i="15"/>
  <c r="O6" i="15"/>
  <c r="N6" i="15"/>
  <c r="M6" i="15"/>
  <c r="L6" i="15"/>
  <c r="K6" i="15"/>
  <c r="J6" i="15"/>
  <c r="I6" i="15"/>
  <c r="H6" i="15"/>
  <c r="G6" i="15"/>
  <c r="F6" i="15"/>
  <c r="E6" i="15"/>
  <c r="D6" i="15"/>
  <c r="C6" i="15"/>
  <c r="B6" i="15"/>
  <c r="A6" i="15"/>
  <c r="W5" i="15"/>
  <c r="AE5" i="15" s="1"/>
  <c r="U5" i="15"/>
  <c r="T5" i="15"/>
  <c r="S5" i="15"/>
  <c r="R5" i="15"/>
  <c r="P5" i="15"/>
  <c r="O5" i="15"/>
  <c r="N5" i="15"/>
  <c r="M5" i="15"/>
  <c r="L5" i="15"/>
  <c r="K5" i="15"/>
  <c r="J5" i="15"/>
  <c r="I5" i="15"/>
  <c r="H5" i="15"/>
  <c r="G5" i="15"/>
  <c r="F5" i="15"/>
  <c r="E5" i="15"/>
  <c r="D5" i="15"/>
  <c r="C5" i="15"/>
  <c r="B5" i="15"/>
  <c r="A5" i="15"/>
  <c r="W4" i="15"/>
  <c r="AE4" i="15" s="1"/>
  <c r="U4" i="15"/>
  <c r="T4" i="15"/>
  <c r="S4" i="15"/>
  <c r="R4" i="15"/>
  <c r="P4" i="15"/>
  <c r="O4" i="15"/>
  <c r="N4" i="15"/>
  <c r="M4" i="15"/>
  <c r="L4" i="15"/>
  <c r="K4" i="15"/>
  <c r="J4" i="15"/>
  <c r="I4" i="15"/>
  <c r="H4" i="15"/>
  <c r="G4" i="15"/>
  <c r="F4" i="15"/>
  <c r="E4" i="15"/>
  <c r="D4" i="15"/>
  <c r="C4" i="15"/>
  <c r="B4" i="15"/>
  <c r="A4" i="15"/>
  <c r="X3" i="15"/>
  <c r="W3" i="15"/>
  <c r="U3" i="15"/>
  <c r="T3" i="15"/>
  <c r="S3" i="15"/>
  <c r="R3" i="15"/>
  <c r="P3" i="15"/>
  <c r="O3" i="15"/>
  <c r="N3" i="15"/>
  <c r="M3" i="15"/>
  <c r="L3" i="15"/>
  <c r="K3" i="15"/>
  <c r="J3" i="15"/>
  <c r="I3" i="15"/>
  <c r="H3" i="15"/>
  <c r="G3" i="15"/>
  <c r="F3" i="15"/>
  <c r="E3" i="15"/>
  <c r="D3" i="15"/>
  <c r="C3" i="15"/>
  <c r="B3" i="15"/>
  <c r="A3" i="15"/>
  <c r="W2" i="15"/>
  <c r="U2" i="15"/>
  <c r="T2" i="15"/>
  <c r="S2" i="15"/>
  <c r="R2" i="15"/>
  <c r="P2" i="15"/>
  <c r="O2" i="15"/>
  <c r="N2" i="15"/>
  <c r="M2" i="15"/>
  <c r="L2" i="15"/>
  <c r="K2" i="15"/>
  <c r="J2" i="15"/>
  <c r="I2" i="15"/>
  <c r="H2" i="15"/>
  <c r="G2" i="15"/>
  <c r="F2" i="15"/>
  <c r="E2" i="15"/>
  <c r="D2" i="15"/>
  <c r="C2" i="15"/>
  <c r="B2" i="15"/>
  <c r="A2" i="15"/>
  <c r="AE6" i="15"/>
  <c r="AE3" i="15"/>
  <c r="Y2" i="15"/>
  <c r="F5" i="10"/>
  <c r="F5" i="8"/>
  <c r="G5" i="7"/>
  <c r="F5" i="6"/>
  <c r="F5" i="4"/>
  <c r="F5" i="2"/>
  <c r="G5" i="3"/>
  <c r="Y8" i="15" l="1"/>
  <c r="Y9" i="15"/>
  <c r="Y10" i="15"/>
  <c r="Y11" i="15"/>
  <c r="AC2" i="15"/>
  <c r="Y3" i="15"/>
  <c r="Y4" i="15"/>
  <c r="Y5" i="15"/>
  <c r="Y6" i="15"/>
  <c r="AE2" i="15"/>
  <c r="AC5" i="15"/>
  <c r="AC11" i="15"/>
  <c r="Y7" i="15"/>
  <c r="AC3" i="15"/>
  <c r="AC4" i="15"/>
  <c r="AC6" i="15"/>
  <c r="AC7" i="15"/>
  <c r="AC8" i="15"/>
  <c r="AC9" i="15"/>
  <c r="AC10" i="15"/>
  <c r="F24" i="4" l="1"/>
  <c r="G24" i="4"/>
  <c r="H24" i="4"/>
  <c r="H25" i="4" s="1"/>
  <c r="I24" i="4"/>
  <c r="I25" i="4" s="1"/>
  <c r="J24" i="4"/>
  <c r="J25" i="4" s="1"/>
  <c r="K24" i="4"/>
  <c r="K25" i="4" s="1"/>
  <c r="L24" i="4"/>
  <c r="M24" i="4"/>
  <c r="N24" i="4"/>
  <c r="O24" i="4"/>
  <c r="O25" i="4" s="1"/>
  <c r="P24" i="4"/>
  <c r="Q24" i="4"/>
  <c r="Q25" i="4" s="1"/>
  <c r="R24" i="4"/>
  <c r="R25" i="4" s="1"/>
  <c r="S24" i="4"/>
  <c r="T24" i="4"/>
  <c r="U24" i="4"/>
  <c r="U25" i="4" s="1"/>
  <c r="V24" i="4"/>
  <c r="W24" i="4"/>
  <c r="W25" i="4" s="1"/>
  <c r="X24" i="4"/>
  <c r="X25" i="4" s="1"/>
  <c r="Y24" i="4"/>
  <c r="Y25" i="4" s="1"/>
  <c r="Z24" i="4"/>
  <c r="Z25" i="4" s="1"/>
  <c r="AA24" i="4"/>
  <c r="AA25" i="4" s="1"/>
  <c r="AB24" i="4"/>
  <c r="AC24" i="4"/>
  <c r="AC25" i="4" s="1"/>
  <c r="AD24" i="4"/>
  <c r="AE24" i="4"/>
  <c r="AE25" i="4" s="1"/>
  <c r="AF24" i="4"/>
  <c r="AF25" i="4" s="1"/>
  <c r="AG24" i="4"/>
  <c r="AG25" i="4" s="1"/>
  <c r="AH24" i="4"/>
  <c r="AH25" i="4" s="1"/>
  <c r="AI24" i="4"/>
  <c r="AI25" i="4" s="1"/>
  <c r="AJ24" i="4"/>
  <c r="AK24" i="4"/>
  <c r="AK25" i="4" s="1"/>
  <c r="AL24" i="4"/>
  <c r="AM24" i="4"/>
  <c r="AN24" i="4"/>
  <c r="AN25" i="4" s="1"/>
  <c r="AO24" i="4"/>
  <c r="AO25" i="4" s="1"/>
  <c r="AP24" i="4"/>
  <c r="AP25" i="4" s="1"/>
  <c r="AQ24" i="4"/>
  <c r="AQ25" i="4" s="1"/>
  <c r="AR24" i="4"/>
  <c r="AS24" i="4"/>
  <c r="AT24" i="4"/>
  <c r="AU24" i="4"/>
  <c r="AV24" i="4"/>
  <c r="AW24" i="4"/>
  <c r="AX24" i="4"/>
  <c r="AX25" i="4" s="1"/>
  <c r="AY24" i="4"/>
  <c r="AY25" i="4" s="1"/>
  <c r="AZ24" i="4"/>
  <c r="BA24" i="4"/>
  <c r="BA25" i="4" s="1"/>
  <c r="BB24" i="4"/>
  <c r="BC24" i="4"/>
  <c r="BD24" i="4"/>
  <c r="BD25" i="4" s="1"/>
  <c r="BE24" i="4"/>
  <c r="BE25" i="4" s="1"/>
  <c r="BF24" i="4"/>
  <c r="BF25" i="4" s="1"/>
  <c r="BG24" i="4"/>
  <c r="BG25" i="4" s="1"/>
  <c r="BH24" i="4"/>
  <c r="BH25" i="4" s="1"/>
  <c r="BI24" i="4"/>
  <c r="BJ24" i="4"/>
  <c r="BK24" i="4"/>
  <c r="BL24" i="4"/>
  <c r="BM24" i="4"/>
  <c r="BM25" i="4" s="1"/>
  <c r="BN24" i="4"/>
  <c r="BN25" i="4" s="1"/>
  <c r="BO24" i="4"/>
  <c r="BO25" i="4" s="1"/>
  <c r="BP24" i="4"/>
  <c r="BQ24" i="4"/>
  <c r="BQ25" i="4" s="1"/>
  <c r="BR24" i="4"/>
  <c r="BS24" i="4"/>
  <c r="BS25" i="4" s="1"/>
  <c r="BT24" i="4"/>
  <c r="BT25" i="4" s="1"/>
  <c r="BU24" i="4"/>
  <c r="BU25" i="4" s="1"/>
  <c r="BV24" i="4"/>
  <c r="BV25" i="4" s="1"/>
  <c r="BW24" i="4"/>
  <c r="BW25" i="4" s="1"/>
  <c r="BX24" i="4"/>
  <c r="BX25" i="4" s="1"/>
  <c r="BY24" i="4"/>
  <c r="BY25" i="4" s="1"/>
  <c r="BZ24" i="4"/>
  <c r="CA24" i="4"/>
  <c r="CB24" i="4"/>
  <c r="CC24" i="4"/>
  <c r="CC25" i="4" s="1"/>
  <c r="CD24" i="4"/>
  <c r="CD25" i="4" s="1"/>
  <c r="CE24" i="4"/>
  <c r="CE25" i="4" s="1"/>
  <c r="CF24" i="4"/>
  <c r="CG24" i="4"/>
  <c r="CG25" i="4" s="1"/>
  <c r="CH24" i="4"/>
  <c r="CI24" i="4"/>
  <c r="CJ24" i="4"/>
  <c r="CJ25" i="4" s="1"/>
  <c r="CK24" i="4"/>
  <c r="CK25" i="4" s="1"/>
  <c r="CL24" i="4"/>
  <c r="CL25" i="4" s="1"/>
  <c r="CM24" i="4"/>
  <c r="CM25" i="4" s="1"/>
  <c r="CN24" i="4"/>
  <c r="CN25" i="4" s="1"/>
  <c r="CO24" i="4"/>
  <c r="CP24" i="4"/>
  <c r="CQ24" i="4"/>
  <c r="CR24" i="4"/>
  <c r="CS24" i="4"/>
  <c r="CT24" i="4"/>
  <c r="CT25" i="4" s="1"/>
  <c r="CU24" i="4"/>
  <c r="CU25" i="4" s="1"/>
  <c r="CV24" i="4"/>
  <c r="CW24" i="4"/>
  <c r="CW25" i="4" s="1"/>
  <c r="CX24" i="4"/>
  <c r="CY24" i="4"/>
  <c r="CZ24" i="4"/>
  <c r="CZ25" i="4" s="1"/>
  <c r="F25" i="4"/>
  <c r="G25" i="4"/>
  <c r="L25" i="4"/>
  <c r="M25" i="4"/>
  <c r="N25" i="4"/>
  <c r="P25" i="4"/>
  <c r="S25" i="4"/>
  <c r="T25" i="4"/>
  <c r="V25" i="4"/>
  <c r="AB25" i="4"/>
  <c r="AD25" i="4"/>
  <c r="AJ25" i="4"/>
  <c r="AL25" i="4"/>
  <c r="AM25" i="4"/>
  <c r="AR25" i="4"/>
  <c r="AS25" i="4"/>
  <c r="AT25" i="4"/>
  <c r="AU25" i="4"/>
  <c r="AV25" i="4"/>
  <c r="AW25" i="4"/>
  <c r="AZ25" i="4"/>
  <c r="BB25" i="4"/>
  <c r="BC25" i="4"/>
  <c r="BI25" i="4"/>
  <c r="BJ25" i="4"/>
  <c r="BK25" i="4"/>
  <c r="BL25" i="4"/>
  <c r="BP25" i="4"/>
  <c r="BR25" i="4"/>
  <c r="BZ25" i="4"/>
  <c r="CA25" i="4"/>
  <c r="CB25" i="4"/>
  <c r="CF25" i="4"/>
  <c r="CH25" i="4"/>
  <c r="CI25" i="4"/>
  <c r="CO25" i="4"/>
  <c r="CP25" i="4"/>
  <c r="CQ25" i="4"/>
  <c r="CR25" i="4"/>
  <c r="CS25" i="4"/>
  <c r="CV25" i="4"/>
  <c r="CX25" i="4"/>
  <c r="CY25" i="4"/>
  <c r="F26" i="4"/>
  <c r="G26" i="4"/>
  <c r="H26" i="4"/>
  <c r="I26" i="4"/>
  <c r="J26" i="4"/>
  <c r="K26" i="4"/>
  <c r="L26" i="4"/>
  <c r="M26" i="4"/>
  <c r="N26" i="4"/>
  <c r="O26" i="4"/>
  <c r="P26" i="4"/>
  <c r="Q26" i="4"/>
  <c r="R26" i="4"/>
  <c r="S26" i="4"/>
  <c r="T26" i="4"/>
  <c r="U26" i="4"/>
  <c r="V26" i="4"/>
  <c r="W26" i="4"/>
  <c r="X26" i="4"/>
  <c r="Y26" i="4"/>
  <c r="Z26" i="4"/>
  <c r="AA26" i="4"/>
  <c r="AB26" i="4"/>
  <c r="AC26" i="4"/>
  <c r="AD26" i="4"/>
  <c r="AE26" i="4"/>
  <c r="AF26" i="4"/>
  <c r="AG26" i="4"/>
  <c r="AH26" i="4"/>
  <c r="AI26" i="4"/>
  <c r="AJ26" i="4"/>
  <c r="AK26" i="4"/>
  <c r="AL26" i="4"/>
  <c r="AM26" i="4"/>
  <c r="AN26" i="4"/>
  <c r="AO26" i="4"/>
  <c r="AP26" i="4"/>
  <c r="AQ26" i="4"/>
  <c r="AR26" i="4"/>
  <c r="AS26" i="4"/>
  <c r="AT26" i="4"/>
  <c r="AU26" i="4"/>
  <c r="AV26" i="4"/>
  <c r="AW26" i="4"/>
  <c r="AX26" i="4"/>
  <c r="AY26" i="4"/>
  <c r="AZ26" i="4"/>
  <c r="BA26" i="4"/>
  <c r="BB26" i="4"/>
  <c r="BC26" i="4"/>
  <c r="BD26" i="4"/>
  <c r="BE26" i="4"/>
  <c r="BF26" i="4"/>
  <c r="BG26" i="4"/>
  <c r="BH26" i="4"/>
  <c r="BI26" i="4"/>
  <c r="BJ26" i="4"/>
  <c r="BK26" i="4"/>
  <c r="BL26" i="4"/>
  <c r="BM26" i="4"/>
  <c r="BN26" i="4"/>
  <c r="BO26" i="4"/>
  <c r="BP26" i="4"/>
  <c r="BQ26" i="4"/>
  <c r="BR26" i="4"/>
  <c r="BS26" i="4"/>
  <c r="BT26" i="4"/>
  <c r="BU26" i="4"/>
  <c r="BV26" i="4"/>
  <c r="BW26" i="4"/>
  <c r="BX26" i="4"/>
  <c r="BY26" i="4"/>
  <c r="BZ26" i="4"/>
  <c r="CA26" i="4"/>
  <c r="CB26" i="4"/>
  <c r="CC26" i="4"/>
  <c r="CD26" i="4"/>
  <c r="CE26" i="4"/>
  <c r="CF26" i="4"/>
  <c r="CG26" i="4"/>
  <c r="CH26" i="4"/>
  <c r="CI26" i="4"/>
  <c r="CJ26" i="4"/>
  <c r="CK26" i="4"/>
  <c r="CL26" i="4"/>
  <c r="CM26" i="4"/>
  <c r="CN26" i="4"/>
  <c r="CO26" i="4"/>
  <c r="CP26" i="4"/>
  <c r="CQ26" i="4"/>
  <c r="CR26" i="4"/>
  <c r="CS26" i="4"/>
  <c r="CT26" i="4"/>
  <c r="CU26" i="4"/>
  <c r="CV26" i="4"/>
  <c r="CW26" i="4"/>
  <c r="CX26" i="4"/>
  <c r="CY26" i="4"/>
  <c r="CZ26" i="4"/>
  <c r="F27" i="4"/>
  <c r="G27" i="4"/>
  <c r="H27" i="4"/>
  <c r="I27" i="4"/>
  <c r="J27" i="4"/>
  <c r="K27" i="4"/>
  <c r="L27" i="4"/>
  <c r="M27" i="4"/>
  <c r="N27" i="4"/>
  <c r="O27" i="4"/>
  <c r="P27" i="4"/>
  <c r="Q27" i="4"/>
  <c r="R27" i="4"/>
  <c r="S27" i="4"/>
  <c r="T27" i="4"/>
  <c r="U27" i="4"/>
  <c r="V27" i="4"/>
  <c r="W27" i="4"/>
  <c r="X27" i="4"/>
  <c r="Y27" i="4"/>
  <c r="Z27" i="4"/>
  <c r="AA27" i="4"/>
  <c r="AB27" i="4"/>
  <c r="AC27" i="4"/>
  <c r="AD27" i="4"/>
  <c r="AE27" i="4"/>
  <c r="AF27" i="4"/>
  <c r="AG27" i="4"/>
  <c r="AH27" i="4"/>
  <c r="AI27" i="4"/>
  <c r="AJ27" i="4"/>
  <c r="AK27" i="4"/>
  <c r="AL27" i="4"/>
  <c r="AM27" i="4"/>
  <c r="AN27" i="4"/>
  <c r="AO27" i="4"/>
  <c r="AP27" i="4"/>
  <c r="AQ27" i="4"/>
  <c r="AR27" i="4"/>
  <c r="AS27" i="4"/>
  <c r="AT27" i="4"/>
  <c r="AU27" i="4"/>
  <c r="AV27" i="4"/>
  <c r="AW27" i="4"/>
  <c r="AX27" i="4"/>
  <c r="AY27" i="4"/>
  <c r="AZ27" i="4"/>
  <c r="BA27" i="4"/>
  <c r="BB27" i="4"/>
  <c r="BC27" i="4"/>
  <c r="BD27" i="4"/>
  <c r="BE27" i="4"/>
  <c r="BF27" i="4"/>
  <c r="BG27" i="4"/>
  <c r="BH27" i="4"/>
  <c r="BI27" i="4"/>
  <c r="BJ27" i="4"/>
  <c r="BK27" i="4"/>
  <c r="BL27" i="4"/>
  <c r="BM27" i="4"/>
  <c r="BN27" i="4"/>
  <c r="BO27" i="4"/>
  <c r="BP27" i="4"/>
  <c r="BQ27" i="4"/>
  <c r="BR27" i="4"/>
  <c r="BS27" i="4"/>
  <c r="BT27" i="4"/>
  <c r="BU27" i="4"/>
  <c r="BV27" i="4"/>
  <c r="BW27" i="4"/>
  <c r="BX27" i="4"/>
  <c r="BY27" i="4"/>
  <c r="BZ27" i="4"/>
  <c r="CA27" i="4"/>
  <c r="CB27" i="4"/>
  <c r="CC27" i="4"/>
  <c r="CD27" i="4"/>
  <c r="CE27" i="4"/>
  <c r="CF27" i="4"/>
  <c r="CG27" i="4"/>
  <c r="CH27" i="4"/>
  <c r="CI27" i="4"/>
  <c r="CJ27" i="4"/>
  <c r="CK27" i="4"/>
  <c r="CL27" i="4"/>
  <c r="CM27" i="4"/>
  <c r="CN27" i="4"/>
  <c r="CO27" i="4"/>
  <c r="CP27" i="4"/>
  <c r="CQ27" i="4"/>
  <c r="CR27" i="4"/>
  <c r="CS27" i="4"/>
  <c r="CT27" i="4"/>
  <c r="CU27" i="4"/>
  <c r="CV27" i="4"/>
  <c r="CW27" i="4"/>
  <c r="CX27" i="4"/>
  <c r="CY27" i="4"/>
  <c r="CZ27" i="4"/>
  <c r="E27" i="4"/>
  <c r="E26" i="4"/>
  <c r="E24" i="4"/>
  <c r="E25" i="4" s="1"/>
  <c r="E10" i="18" l="1"/>
  <c r="E9" i="18"/>
  <c r="E8" i="18"/>
  <c r="E7" i="18"/>
  <c r="E6" i="18"/>
  <c r="E5" i="18"/>
  <c r="E4" i="18"/>
  <c r="E3" i="18"/>
  <c r="D4" i="18" s="1"/>
  <c r="D5" i="18" s="1"/>
  <c r="D6" i="18" s="1"/>
  <c r="D7" i="18" s="1"/>
  <c r="D8" i="18" s="1"/>
  <c r="D9" i="18" s="1"/>
  <c r="D10" i="18" s="1"/>
  <c r="B26" i="17"/>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25" i="17"/>
  <c r="C5" i="17"/>
  <c r="C6" i="17" s="1"/>
  <c r="A5" i="17"/>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C4" i="17"/>
  <c r="D4" i="17" s="1"/>
  <c r="C7" i="17" l="1"/>
  <c r="D6" i="17"/>
  <c r="D5" i="17"/>
  <c r="D7" i="17" l="1"/>
  <c r="C8" i="17"/>
  <c r="C9" i="17" l="1"/>
  <c r="D8" i="17"/>
  <c r="D9" i="17" l="1"/>
  <c r="C10" i="17"/>
  <c r="C11" i="17" l="1"/>
  <c r="D10" i="17"/>
  <c r="C12" i="17" l="1"/>
  <c r="D11" i="17"/>
  <c r="D12" i="17" l="1"/>
  <c r="C13" i="17"/>
  <c r="C14" i="17" l="1"/>
  <c r="D13" i="17"/>
  <c r="C15" i="17" l="1"/>
  <c r="D14" i="17"/>
  <c r="C16" i="17" l="1"/>
  <c r="D15" i="17"/>
  <c r="C17" i="17" l="1"/>
  <c r="D16" i="17"/>
  <c r="D17" i="17" l="1"/>
  <c r="C18" i="17"/>
  <c r="C19" i="17" l="1"/>
  <c r="D18" i="17"/>
  <c r="C20" i="17" l="1"/>
  <c r="D19" i="17"/>
  <c r="D20" i="17" l="1"/>
  <c r="C21" i="17"/>
  <c r="C22" i="17" l="1"/>
  <c r="D21" i="17"/>
  <c r="D22" i="17" l="1"/>
  <c r="C23" i="17"/>
  <c r="D23" i="17" l="1"/>
  <c r="C24" i="17"/>
  <c r="C25" i="17" l="1"/>
  <c r="D24" i="17"/>
  <c r="D25" i="17" l="1"/>
  <c r="C26" i="17"/>
  <c r="C27" i="17" l="1"/>
  <c r="D26" i="17"/>
  <c r="D27" i="17" l="1"/>
  <c r="C28" i="17"/>
  <c r="C29" i="17" l="1"/>
  <c r="D28" i="17"/>
  <c r="D29" i="17" l="1"/>
  <c r="C30" i="17"/>
  <c r="D30" i="17" l="1"/>
  <c r="C31" i="17"/>
  <c r="D31" i="17" l="1"/>
  <c r="C32" i="17"/>
  <c r="C33" i="17" l="1"/>
  <c r="D32" i="17"/>
  <c r="D33" i="17" l="1"/>
  <c r="C34" i="17"/>
  <c r="C35" i="17" l="1"/>
  <c r="D34" i="17"/>
  <c r="D35" i="17" l="1"/>
  <c r="C36" i="17"/>
  <c r="C37" i="17" l="1"/>
  <c r="D36" i="17"/>
  <c r="D37" i="17" l="1"/>
  <c r="C38" i="17"/>
  <c r="D38" i="17" l="1"/>
  <c r="C39" i="17"/>
  <c r="C40" i="17" l="1"/>
  <c r="D39" i="17"/>
  <c r="C41" i="17" l="1"/>
  <c r="D40" i="17"/>
  <c r="D41" i="17" l="1"/>
  <c r="C42" i="17"/>
  <c r="C43" i="17" l="1"/>
  <c r="D42" i="17"/>
  <c r="D43" i="17" l="1"/>
  <c r="C44" i="17"/>
  <c r="C45" i="17" l="1"/>
  <c r="D44" i="17"/>
  <c r="D45" i="17" l="1"/>
  <c r="C46" i="17"/>
  <c r="D46" i="17" l="1"/>
  <c r="C47" i="17"/>
  <c r="C48" i="17" l="1"/>
  <c r="D47" i="17"/>
  <c r="C49" i="17" l="1"/>
  <c r="D48" i="17"/>
  <c r="D49" i="17" l="1"/>
  <c r="C50" i="17"/>
  <c r="C51" i="17" l="1"/>
  <c r="D50" i="17"/>
  <c r="D51" i="17" l="1"/>
  <c r="C52" i="17"/>
  <c r="C53" i="17" l="1"/>
  <c r="D52" i="17"/>
  <c r="D53" i="17" l="1"/>
  <c r="C54" i="17"/>
  <c r="D54" i="17" l="1"/>
  <c r="C55" i="17"/>
  <c r="C56" i="17" l="1"/>
  <c r="D55" i="17"/>
  <c r="C57" i="17" l="1"/>
  <c r="D56" i="17"/>
  <c r="D57" i="17" l="1"/>
  <c r="C58" i="17"/>
  <c r="D58" i="17" l="1"/>
  <c r="C59" i="17"/>
  <c r="D59" i="17" l="1"/>
  <c r="C60" i="17"/>
  <c r="C61" i="17" l="1"/>
  <c r="D60" i="17"/>
  <c r="D61" i="17" l="1"/>
  <c r="C62" i="17"/>
  <c r="C63" i="17" l="1"/>
  <c r="D62" i="17"/>
  <c r="C64" i="17" l="1"/>
  <c r="D63" i="17"/>
  <c r="C65" i="17" l="1"/>
  <c r="D64" i="17"/>
  <c r="D65" i="17" l="1"/>
  <c r="C66" i="17"/>
  <c r="C67" i="17" l="1"/>
  <c r="D66" i="17"/>
  <c r="D67" i="17" l="1"/>
  <c r="C68" i="17"/>
  <c r="C69" i="17" l="1"/>
  <c r="D68" i="17"/>
  <c r="D69" i="17" l="1"/>
  <c r="C70" i="17"/>
  <c r="D70" i="17" l="1"/>
  <c r="C71" i="17"/>
  <c r="C72" i="17" l="1"/>
  <c r="D71" i="17"/>
  <c r="C73" i="17" l="1"/>
  <c r="D72" i="17"/>
  <c r="D73" i="17" l="1"/>
  <c r="C74" i="17"/>
  <c r="D74" i="17" l="1"/>
  <c r="C75" i="17"/>
  <c r="D75" i="17" l="1"/>
  <c r="C76" i="17"/>
  <c r="C77" i="17" l="1"/>
  <c r="D76" i="17"/>
  <c r="C78" i="17" l="1"/>
  <c r="D78" i="17" s="1"/>
  <c r="D77" i="17"/>
  <c r="D19" i="14" l="1"/>
  <c r="D64" i="14" l="1"/>
  <c r="E59" i="14"/>
  <c r="E60" i="14"/>
  <c r="E58" i="14"/>
  <c r="E57" i="14"/>
  <c r="E56" i="14"/>
  <c r="D53" i="14"/>
  <c r="I46" i="14"/>
  <c r="I43" i="14" s="1"/>
  <c r="G46" i="14"/>
  <c r="G43" i="14" s="1"/>
  <c r="D46" i="14"/>
  <c r="D43" i="14" s="1"/>
  <c r="D45" i="14"/>
  <c r="D42" i="14" s="1"/>
  <c r="D44" i="14"/>
  <c r="D41" i="14" s="1"/>
  <c r="E15" i="14"/>
  <c r="E17" i="14" s="1"/>
  <c r="I63" i="14"/>
  <c r="C29" i="14" l="1"/>
  <c r="C30" i="14"/>
  <c r="B21" i="8" l="1"/>
  <c r="B20" i="8"/>
  <c r="B19" i="8"/>
  <c r="B18" i="8"/>
  <c r="B17" i="8"/>
  <c r="B16" i="8"/>
  <c r="B15" i="8"/>
  <c r="B14" i="8"/>
  <c r="B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tc={C9565A2E-685B-4AD9-A864-220C386AB547}</author>
  </authors>
  <commentList>
    <comment ref="C57" authorId="0" shapeId="0" xr:uid="{C9565A2E-685B-4AD9-A864-220C386AB547}">
      <text>
        <t>[Threaded comment]
Your version of Excel allows you to read this threaded comment; however, any edits to it will get removed if the file is opened in a newer version of Excel. Learn more: https://go.microsoft.com/fwlink/?linkid=870924
Comment:
    If not already, I think someone in the firm will need to brush up on the various legislative frameworks in each state in relation to land lease communities and social housing. Like retirement villages, this is all state legislation and there will be variations in how each type of housing is regulated. For example, social housing does not have sales, or entry contributions or DMFs etc and each state has their own social housing scheme</t>
      </text>
    </comment>
  </commentList>
</comments>
</file>

<file path=xl/sharedStrings.xml><?xml version="1.0" encoding="utf-8"?>
<sst xmlns="http://schemas.openxmlformats.org/spreadsheetml/2006/main" count="8882" uniqueCount="1852">
  <si>
    <t>This Registration Kit consists of the following documents:</t>
  </si>
  <si>
    <t>1. Application Form</t>
  </si>
  <si>
    <t>2. Contact Details</t>
  </si>
  <si>
    <t>Contact Us:</t>
  </si>
  <si>
    <t>Telephone:  02 9412 3033</t>
  </si>
  <si>
    <t>Head Office</t>
  </si>
  <si>
    <t>Phone:</t>
  </si>
  <si>
    <t>Address Line 1:</t>
  </si>
  <si>
    <t>Address Line 2:</t>
  </si>
  <si>
    <t>Suburb/City:</t>
  </si>
  <si>
    <t>State: (Please Select)</t>
  </si>
  <si>
    <t>Postcode:</t>
  </si>
  <si>
    <t>Country:</t>
  </si>
  <si>
    <t>Postal Address same as above: (Yes/No)</t>
  </si>
  <si>
    <t>State:</t>
  </si>
  <si>
    <t>ABN:</t>
  </si>
  <si>
    <t xml:space="preserve">Organisation type </t>
  </si>
  <si>
    <t>For profit or not-for-profit status</t>
  </si>
  <si>
    <t>ACT</t>
  </si>
  <si>
    <t>NSW</t>
  </si>
  <si>
    <t>NT</t>
  </si>
  <si>
    <t>QLD</t>
  </si>
  <si>
    <t>SA</t>
  </si>
  <si>
    <t>TAS</t>
  </si>
  <si>
    <t>VIC</t>
  </si>
  <si>
    <t>WA</t>
  </si>
  <si>
    <t>Overseas</t>
  </si>
  <si>
    <t>Registration - Contact Details</t>
  </si>
  <si>
    <t>Name:</t>
  </si>
  <si>
    <t>Position:</t>
  </si>
  <si>
    <t>Email:</t>
  </si>
  <si>
    <t>Email 1:</t>
  </si>
  <si>
    <t>Email 2:</t>
  </si>
  <si>
    <t>Chief Executive Officer or equivalent</t>
  </si>
  <si>
    <t>Chief Financial Officer or equivalent</t>
  </si>
  <si>
    <t>MMM1</t>
  </si>
  <si>
    <t>Major Cities of Australia</t>
  </si>
  <si>
    <t>MMM2</t>
  </si>
  <si>
    <t>Inner Regional Australia</t>
  </si>
  <si>
    <t>MMM3</t>
  </si>
  <si>
    <t>MMM4</t>
  </si>
  <si>
    <t>MMM5</t>
  </si>
  <si>
    <t>Outer Regional Australia</t>
  </si>
  <si>
    <t>MMM6</t>
  </si>
  <si>
    <t>Remote Australia</t>
  </si>
  <si>
    <t>MMM7</t>
  </si>
  <si>
    <t>Very Remote Australia</t>
  </si>
  <si>
    <t>Suburb:</t>
  </si>
  <si>
    <t>Remoteness level (MMM)*:</t>
  </si>
  <si>
    <t>*</t>
  </si>
  <si>
    <t xml:space="preserve">Areas of remoteness are classified by the NDIS using the Modified Monash Model (MMM). The MMM is a classification system that categorises metropolitan, regional and remote areas according to their population size and </t>
  </si>
  <si>
    <t xml:space="preserve">isolation. The MMM classifies Australia into seven geographic areas of remoteness: MMM1: Major cities MMM2: Regional areas with population &gt; 50,000 MMM3: Regional areas with population between 15,000 and 50,000 </t>
  </si>
  <si>
    <t>MMM4: Regional areas with population between 5,000 and 15,000 MMM5: Regional areas with population &lt; 5,000 MMM6: Remote areas MMM7: Very Remote areas Where appropriate, areas MMM2 to MMM5</t>
  </si>
  <si>
    <t>sometimes referred to collectively in the report as “regional areas”.</t>
  </si>
  <si>
    <t xml:space="preserve">Based on the physical address of the property you can find the remoteness level on the Health Workforce Locator using 2019 Modified Monash Model </t>
  </si>
  <si>
    <t>•</t>
  </si>
  <si>
    <t>Registration - Declaration</t>
  </si>
  <si>
    <t xml:space="preserve">Signed for and on behalf of: </t>
  </si>
  <si>
    <t>(Name of Organisation)</t>
  </si>
  <si>
    <t>By:</t>
  </si>
  <si>
    <t>(Print Name)</t>
  </si>
  <si>
    <t>Date:</t>
  </si>
  <si>
    <t>StewartBrown</t>
  </si>
  <si>
    <t>PO Box 5515</t>
  </si>
  <si>
    <t>CHATSWOOD NSW 2067</t>
  </si>
  <si>
    <t>Year</t>
  </si>
  <si>
    <t>Forms to be completed
(where applicable)</t>
  </si>
  <si>
    <t>Due date for individual benchmark report distribution</t>
  </si>
  <si>
    <t>Due date for analysis report</t>
  </si>
  <si>
    <t>The terms and conditions of participating in this Benchmark cover the following matters:</t>
  </si>
  <si>
    <t xml:space="preserve">Role and responsibility of StewartBrown </t>
  </si>
  <si>
    <t>Data collection methods</t>
  </si>
  <si>
    <t>Details of data to be collected</t>
  </si>
  <si>
    <t>Reports to be produced and method of distribution</t>
  </si>
  <si>
    <t>Privacy policy</t>
  </si>
  <si>
    <t>Confidentiality of information</t>
  </si>
  <si>
    <t>Copyright matters</t>
  </si>
  <si>
    <t>Quality assurance</t>
  </si>
  <si>
    <t>(a)</t>
  </si>
  <si>
    <t>(b)</t>
  </si>
  <si>
    <t>Continue to develop the service to meet the needs of participants;</t>
  </si>
  <si>
    <t>(c)</t>
  </si>
  <si>
    <t>Provide initial and ongoing training to participating organisations that require such training;</t>
  </si>
  <si>
    <t>(d)</t>
  </si>
  <si>
    <t>Provide guidelines to all participants to ensure they are able to complete data collection forms;</t>
  </si>
  <si>
    <t>(e)</t>
  </si>
  <si>
    <t>(f)</t>
  </si>
  <si>
    <t>(g)</t>
  </si>
  <si>
    <t>(h)</t>
  </si>
  <si>
    <t>(i)</t>
  </si>
  <si>
    <t>Have in place procedures to ensure, as much as possible, that the data provided by the participants is consistent with the guidelines given to participants;</t>
  </si>
  <si>
    <t>(j)</t>
  </si>
  <si>
    <t>Enter the data into the data collection forms using the definitions set out in the Participant's Kit;</t>
  </si>
  <si>
    <t>Respect the privacy and confidentiality of any information provided by another participant as a result of StewartBrown facilitating contact between two or more participants.</t>
  </si>
  <si>
    <t>Ensure the annual participation fee is paid in a timely manner to continue Benchmark participation;</t>
  </si>
  <si>
    <t>StewartBrown will provide each participant with a Participant's Kit that will contain, among other things, the following:</t>
  </si>
  <si>
    <t>Line item definitions for each item included in the Benchmark in the same format as the data collection forms;</t>
  </si>
  <si>
    <t>Reports will be delivered by the following method:</t>
  </si>
  <si>
    <t>Electronic copy by e-mail (in excel/PDF format)</t>
  </si>
  <si>
    <t>No report received by a participant will identify other participants by name.  In general, all comparative information will be in aggregate format, that is, it will be an average of a number of other participating organisations.</t>
  </si>
  <si>
    <t>Any information provided to third parties such as industry groups will only be in aggregate format and can only be used for the purpose of policy development or lobbying Government agencies.</t>
  </si>
  <si>
    <t>Only data and other information necessary to produce the Benchmark will be collected from participants</t>
  </si>
  <si>
    <t>All information collected will be stored in a secure manner</t>
  </si>
  <si>
    <t>Where information is shared between participating organisations as a result of contact being facilitated by StewartBrown, such sharing will be done on the understanding that the terms and conditions relating to Privacy and confidentiality are adhered to by the parties involved.</t>
  </si>
  <si>
    <t>All data and material provided by participants shall be kept confidential by StewartBrown at all times.</t>
  </si>
  <si>
    <t>Any material provided to third parties such as industry groups under contract to any such group will not identify any individual participant.</t>
  </si>
  <si>
    <t>Registration Kit</t>
  </si>
  <si>
    <t>Participant's Kit</t>
  </si>
  <si>
    <t>Training material  </t>
  </si>
  <si>
    <t>Promotional material</t>
  </si>
  <si>
    <t>Line item definitions</t>
  </si>
  <si>
    <t>Data collection forms</t>
  </si>
  <si>
    <t>Participants should endeavour at all times to safeguard the integrity of information provided by following the definitions for data entry set out in the Participant's Kit.</t>
  </si>
  <si>
    <t>StewartBrown will continue to work with participants to develop the service through feedback and discussion.</t>
  </si>
  <si>
    <t>StewartBrown Contact Details</t>
  </si>
  <si>
    <t>Street Address:</t>
  </si>
  <si>
    <t>Level 2, Tower 1</t>
  </si>
  <si>
    <t>495 Victoria Avenue</t>
  </si>
  <si>
    <t>5 to 20</t>
  </si>
  <si>
    <t>Cumulative Cost</t>
  </si>
  <si>
    <t>Annual Cost</t>
  </si>
  <si>
    <t>$</t>
  </si>
  <si>
    <t>Incremental Rate</t>
  </si>
  <si>
    <t>Base</t>
  </si>
  <si>
    <t>Increment</t>
  </si>
  <si>
    <t>21 to 50</t>
  </si>
  <si>
    <t>51 to 200</t>
  </si>
  <si>
    <t>201 to 400</t>
  </si>
  <si>
    <t>401 to 750</t>
  </si>
  <si>
    <t>751 to 2000</t>
  </si>
  <si>
    <t>APS CLIENT / RECORD MAINTENANCE</t>
  </si>
  <si>
    <t>New record</t>
  </si>
  <si>
    <t>X</t>
  </si>
  <si>
    <t>Edit record</t>
  </si>
  <si>
    <t>Delete record</t>
  </si>
  <si>
    <t>Contact only</t>
  </si>
  <si>
    <t>First Check:</t>
  </si>
  <si>
    <r>
      <t>Matter</t>
    </r>
    <r>
      <rPr>
        <i/>
        <sz val="10"/>
        <rFont val="Arial"/>
        <family val="2"/>
      </rPr>
      <t xml:space="preserve"> required to be created for client</t>
    </r>
  </si>
  <si>
    <t>Record Already Created</t>
  </si>
  <si>
    <t>N</t>
  </si>
  <si>
    <t>2023 - 2024 Financial Perf Survey</t>
  </si>
  <si>
    <t>Address Already Created</t>
  </si>
  <si>
    <t>Other………………………………………</t>
  </si>
  <si>
    <t>If No, add Address First</t>
  </si>
  <si>
    <t>Entity Type:</t>
  </si>
  <si>
    <t>Company</t>
  </si>
  <si>
    <t>Individual</t>
  </si>
  <si>
    <t>Partnership</t>
  </si>
  <si>
    <t>Sole Trader</t>
  </si>
  <si>
    <t>Trust</t>
  </si>
  <si>
    <t>Estate</t>
  </si>
  <si>
    <t>Super Fund</t>
  </si>
  <si>
    <t>Association</t>
  </si>
  <si>
    <t>Last Name / Registered Name:</t>
  </si>
  <si>
    <t>Corporate Trustee</t>
  </si>
  <si>
    <t>Head Client</t>
  </si>
  <si>
    <t>Yes</t>
  </si>
  <si>
    <t>First Name / Trading As:</t>
  </si>
  <si>
    <t>Middle Name:</t>
  </si>
  <si>
    <t>Title:</t>
  </si>
  <si>
    <t>Ms</t>
  </si>
  <si>
    <t>Initials:</t>
  </si>
  <si>
    <t>(eg L M )</t>
  </si>
  <si>
    <t>Addressee:</t>
  </si>
  <si>
    <t>(non individuals only) (eg The Directors or Mr J T Smith)</t>
  </si>
  <si>
    <t>SORT Name:</t>
  </si>
  <si>
    <t>(Pre-fills)</t>
  </si>
  <si>
    <t>Salutation</t>
  </si>
  <si>
    <t>Dear…………………….</t>
  </si>
  <si>
    <t>Mail Name:</t>
  </si>
  <si>
    <t>(eg Mr J T Smith)</t>
  </si>
  <si>
    <t>Mobile:</t>
  </si>
  <si>
    <t>Fax:</t>
  </si>
  <si>
    <t>Home:</t>
  </si>
  <si>
    <t>Other:</t>
  </si>
  <si>
    <t>(detail)</t>
  </si>
  <si>
    <t>Family Group:</t>
  </si>
  <si>
    <t>Debtor:</t>
  </si>
  <si>
    <t>Termination Date:</t>
  </si>
  <si>
    <t>Attributes</t>
  </si>
  <si>
    <t>Partner:</t>
  </si>
  <si>
    <t>Grant Corderoy</t>
  </si>
  <si>
    <t>Manager:</t>
  </si>
  <si>
    <t>GHC Manager</t>
  </si>
  <si>
    <t>Date of Birth:</t>
  </si>
  <si>
    <t>Mailouts:</t>
  </si>
  <si>
    <t>Engagement:</t>
  </si>
  <si>
    <t>Brochure supplied / Brochure received / Terms accepted as per letter / Pending</t>
  </si>
  <si>
    <t>Addresses:</t>
  </si>
  <si>
    <t>Postal:</t>
  </si>
  <si>
    <t>Line 1</t>
  </si>
  <si>
    <t>Line 2</t>
  </si>
  <si>
    <t>Suburb</t>
  </si>
  <si>
    <t>State</t>
  </si>
  <si>
    <t>Postcode</t>
  </si>
  <si>
    <t>Street:</t>
  </si>
  <si>
    <t>Business:</t>
  </si>
  <si>
    <t>(if not same as street)</t>
  </si>
  <si>
    <t>Registered:</t>
  </si>
  <si>
    <t>Main Contact Email:</t>
  </si>
  <si>
    <t>Accounts Payable / Billing Details:</t>
  </si>
  <si>
    <t>Accounts Payable Contact Name:</t>
  </si>
  <si>
    <t>2nd email:</t>
  </si>
  <si>
    <t>Aus File Numbers</t>
  </si>
  <si>
    <t>TFN:</t>
  </si>
  <si>
    <t>Prepared by:</t>
  </si>
  <si>
    <t>S Toner</t>
  </si>
  <si>
    <t>Authorised by:</t>
  </si>
  <si>
    <t xml:space="preserve">      /     /   .</t>
  </si>
  <si>
    <t>ACN:</t>
  </si>
  <si>
    <t>Entered by:</t>
  </si>
  <si>
    <t>Trading As:</t>
  </si>
  <si>
    <t>Postal Address Line 1:</t>
  </si>
  <si>
    <t>Postal Address Line 2:</t>
  </si>
  <si>
    <t>&lt;=== if "Check Appears, check against ABN record"</t>
  </si>
  <si>
    <t>once checked, remove the work Check or correct data in field</t>
  </si>
  <si>
    <t>First Name</t>
  </si>
  <si>
    <t>Last Name</t>
  </si>
  <si>
    <t>Job Title</t>
  </si>
  <si>
    <t>Business Street</t>
  </si>
  <si>
    <t>Business Street 2</t>
  </si>
  <si>
    <t>Business City</t>
  </si>
  <si>
    <t>Business State</t>
  </si>
  <si>
    <t>Business Postal Code</t>
  </si>
  <si>
    <t>Business Country/Region</t>
  </si>
  <si>
    <t>Other Street</t>
  </si>
  <si>
    <t>Other Street 2</t>
  </si>
  <si>
    <t>Other City</t>
  </si>
  <si>
    <t>Other State</t>
  </si>
  <si>
    <t>Other Postal Code</t>
  </si>
  <si>
    <t>Other Country/Region</t>
  </si>
  <si>
    <t>Business Fax</t>
  </si>
  <si>
    <t>Business Phone</t>
  </si>
  <si>
    <t>Business Phone 2</t>
  </si>
  <si>
    <t>Mobile Phone</t>
  </si>
  <si>
    <t>E-mail Address</t>
  </si>
  <si>
    <t>E-mail Type</t>
  </si>
  <si>
    <t>E-mail Display Name</t>
  </si>
  <si>
    <t>E-mail 2 Address</t>
  </si>
  <si>
    <t>E-mail 2 Type</t>
  </si>
  <si>
    <t>E-mail 2 Display Name</t>
  </si>
  <si>
    <t>E-mail 3 Address</t>
  </si>
  <si>
    <t>E-mail 3 Type</t>
  </si>
  <si>
    <t>E-mail 3 Display Name</t>
  </si>
  <si>
    <t>Gender</t>
  </si>
  <si>
    <t>Initials</t>
  </si>
  <si>
    <t>Notes</t>
  </si>
  <si>
    <t>Priority</t>
  </si>
  <si>
    <t>Private</t>
  </si>
  <si>
    <t>Sensitivity</t>
  </si>
  <si>
    <t>SMTP</t>
  </si>
  <si>
    <t>Unspecified</t>
  </si>
  <si>
    <t>Accounts Payable Contact</t>
  </si>
  <si>
    <t>Normal</t>
  </si>
  <si>
    <t>Telephone:</t>
  </si>
  <si>
    <t>We are pleased to provide you with this Registration Kit and look forward to your future participation in this survey process.</t>
  </si>
  <si>
    <t>Robert Krebs</t>
  </si>
  <si>
    <t>Manager - Analyst &amp; Consulting Team</t>
  </si>
  <si>
    <t>robert.krebs@stewartbrown.com.au</t>
  </si>
  <si>
    <t>Name of Group (if part of a network or group):</t>
  </si>
  <si>
    <t>Project Partner</t>
  </si>
  <si>
    <t>Project Manager</t>
  </si>
  <si>
    <t>Residential Aged Care Survey Rates</t>
  </si>
  <si>
    <t>Facilty Number</t>
  </si>
  <si>
    <t>Per Facility Cost</t>
  </si>
  <si>
    <t>Home Care Survey Rates</t>
  </si>
  <si>
    <t>Package Numbers</t>
  </si>
  <si>
    <t>Package thresholds</t>
  </si>
  <si>
    <t>up to 5</t>
  </si>
  <si>
    <t>2001 +</t>
  </si>
  <si>
    <t>ABS Remoteness:</t>
  </si>
  <si>
    <t>Office Use Only:</t>
  </si>
  <si>
    <t>Aged Care Planning Region:</t>
  </si>
  <si>
    <t>SA2:</t>
  </si>
  <si>
    <t>RAC Payment ID:</t>
  </si>
  <si>
    <t>Physical Address Post Code</t>
  </si>
  <si>
    <t>ACPR Name</t>
  </si>
  <si>
    <t>Inner West</t>
  </si>
  <si>
    <t>South West Sydney</t>
  </si>
  <si>
    <t>Hunter</t>
  </si>
  <si>
    <t>Orana Far West</t>
  </si>
  <si>
    <t>Central Coast</t>
  </si>
  <si>
    <t>South East Sydney</t>
  </si>
  <si>
    <t>Western Sydney</t>
  </si>
  <si>
    <t>Illawarra</t>
  </si>
  <si>
    <t>Southern Highlands</t>
  </si>
  <si>
    <t>Northern Sydney</t>
  </si>
  <si>
    <t>Mid North Coast</t>
  </si>
  <si>
    <t>Riverina/Murray</t>
  </si>
  <si>
    <t>Far North Coast</t>
  </si>
  <si>
    <t>Central West</t>
  </si>
  <si>
    <t>New England</t>
  </si>
  <si>
    <t>Nepean</t>
  </si>
  <si>
    <t>Alice Springs</t>
  </si>
  <si>
    <t>Darwin</t>
  </si>
  <si>
    <t>Katherine</t>
  </si>
  <si>
    <t>Statistical Area Level 2 (SA2) Name</t>
  </si>
  <si>
    <t>Stirling</t>
  </si>
  <si>
    <t>Red Hill (ACT)</t>
  </si>
  <si>
    <t>Griffith (ACT)</t>
  </si>
  <si>
    <t>Page</t>
  </si>
  <si>
    <t>Bruce</t>
  </si>
  <si>
    <t>Lyneham</t>
  </si>
  <si>
    <t>Curtin</t>
  </si>
  <si>
    <t>Ainslie</t>
  </si>
  <si>
    <t>Monash</t>
  </si>
  <si>
    <t>Belconnen</t>
  </si>
  <si>
    <t>Narrabundah</t>
  </si>
  <si>
    <t>Kaleen</t>
  </si>
  <si>
    <t>Farrer</t>
  </si>
  <si>
    <t>Holt</t>
  </si>
  <si>
    <t>Campbell</t>
  </si>
  <si>
    <t>Garran</t>
  </si>
  <si>
    <t>Hughes</t>
  </si>
  <si>
    <t>Gordon (ACT)</t>
  </si>
  <si>
    <t>Weston</t>
  </si>
  <si>
    <t>Calwell</t>
  </si>
  <si>
    <t>Ashfield</t>
  </si>
  <si>
    <t>Mittagong</t>
  </si>
  <si>
    <t>Chester Hill - Sefton</t>
  </si>
  <si>
    <t>Cessnock</t>
  </si>
  <si>
    <t>Canley Vale - Canley Heights</t>
  </si>
  <si>
    <t>Mudgee Region - East</t>
  </si>
  <si>
    <t>Wyoming</t>
  </si>
  <si>
    <t>Menai - Lucas Heights - Woronora</t>
  </si>
  <si>
    <t>Bondi Beach - North Bondi</t>
  </si>
  <si>
    <t>Edensor Park</t>
  </si>
  <si>
    <t>Bass Hill - Georges Hall</t>
  </si>
  <si>
    <t>Prestons - Edmondson Park</t>
  </si>
  <si>
    <t>Lalor Park - Kings Langley</t>
  </si>
  <si>
    <t>Picton - Tahmoor - Buxton</t>
  </si>
  <si>
    <t>Burwood - Croydon</t>
  </si>
  <si>
    <t>Sussex Inlet - Berrara</t>
  </si>
  <si>
    <t>Merimbula - Tura Beach</t>
  </si>
  <si>
    <t>Freshwater - Brookvale</t>
  </si>
  <si>
    <t>Forestville - Killarney Heights</t>
  </si>
  <si>
    <t>Miranda - Yowie Bay</t>
  </si>
  <si>
    <t>Taree</t>
  </si>
  <si>
    <t>Manly Vale - Allambie Heights</t>
  </si>
  <si>
    <t>Wagga Wagga Region</t>
  </si>
  <si>
    <t>Ballina Region</t>
  </si>
  <si>
    <t>Morisset - Cooranbong</t>
  </si>
  <si>
    <t>Charlestown - Dudley</t>
  </si>
  <si>
    <t>Bolton Point - Teralba</t>
  </si>
  <si>
    <t>Bulahdelah - Stroud</t>
  </si>
  <si>
    <t>Mount Hutton - Windale</t>
  </si>
  <si>
    <t>Shortland - Jesmond</t>
  </si>
  <si>
    <t>Toronto - Awaba</t>
  </si>
  <si>
    <t>Gloucester</t>
  </si>
  <si>
    <t>Merewether - The Junction</t>
  </si>
  <si>
    <t>Warnervale - Wadalba</t>
  </si>
  <si>
    <t>Cobbitty - Leppington</t>
  </si>
  <si>
    <t>Leichhardt - Annandale</t>
  </si>
  <si>
    <t>Redfern - Chippendale</t>
  </si>
  <si>
    <t>Bowral</t>
  </si>
  <si>
    <t>Glenhaven</t>
  </si>
  <si>
    <t>Gorokan - Kanwal - Charmhaven</t>
  </si>
  <si>
    <t>Oatlands - Dundas Valley</t>
  </si>
  <si>
    <t>Warriewood - Mona Vale</t>
  </si>
  <si>
    <t>Lindfield - Roseville</t>
  </si>
  <si>
    <t>Port Macquarie - East</t>
  </si>
  <si>
    <t>Broken Hill</t>
  </si>
  <si>
    <t>Orange</t>
  </si>
  <si>
    <t>Gladesville - Huntleys Point</t>
  </si>
  <si>
    <t>Pendle Hill - Girraween</t>
  </si>
  <si>
    <t>Point Clare - Koolewong</t>
  </si>
  <si>
    <t>Auburn - North</t>
  </si>
  <si>
    <t>Erina - Green Point</t>
  </si>
  <si>
    <t>Kincumber - Picketts Valley</t>
  </si>
  <si>
    <t>Toukley - Norah Head</t>
  </si>
  <si>
    <t>Smithfield - Wetherill Park</t>
  </si>
  <si>
    <t>Armidale</t>
  </si>
  <si>
    <t>Macksville - Scotts Head</t>
  </si>
  <si>
    <t>Avalon - Palm Beach</t>
  </si>
  <si>
    <t>Bayview - Elanora Heights</t>
  </si>
  <si>
    <t>Wentworth-Balranald Region</t>
  </si>
  <si>
    <t>Tweed Heads</t>
  </si>
  <si>
    <t>Broulee - Tomakin</t>
  </si>
  <si>
    <t>Bankstown - South</t>
  </si>
  <si>
    <t>Old Bar - Manning Point - Red Head</t>
  </si>
  <si>
    <t>Baulkham Hills (East)</t>
  </si>
  <si>
    <t>Wagga Wagga - East</t>
  </si>
  <si>
    <t>Macquarie Park - Marsfield</t>
  </si>
  <si>
    <t>Queanbeyan</t>
  </si>
  <si>
    <t>Forster</t>
  </si>
  <si>
    <t>Casino Region</t>
  </si>
  <si>
    <t>Katoomba - Leura</t>
  </si>
  <si>
    <t>Parkes (NSW)</t>
  </si>
  <si>
    <t>Kellyville</t>
  </si>
  <si>
    <t>Mayfield - Warabrook</t>
  </si>
  <si>
    <t>Bathurst</t>
  </si>
  <si>
    <t>Five Dock - Abbotsford</t>
  </si>
  <si>
    <t>Revesby</t>
  </si>
  <si>
    <t>Pennant Hills - Cheltenham</t>
  </si>
  <si>
    <t>Lakemba</t>
  </si>
  <si>
    <t>Double Bay - Bellevue Hill</t>
  </si>
  <si>
    <t>Chittaway Bay - Tumbi Umbi</t>
  </si>
  <si>
    <t>Hume</t>
  </si>
  <si>
    <t>Tocumwal - Finley - Jerilderie</t>
  </si>
  <si>
    <t>Waratah - North Lambton</t>
  </si>
  <si>
    <t>Bexley</t>
  </si>
  <si>
    <t>Nelson Bay Peninsula</t>
  </si>
  <si>
    <t>Dubbo - West</t>
  </si>
  <si>
    <t>Cowra</t>
  </si>
  <si>
    <t>Blacktown (East) - Kings Park</t>
  </si>
  <si>
    <t>Blacktown (West)</t>
  </si>
  <si>
    <t>South Hurstville - Blakehurst</t>
  </si>
  <si>
    <t>Kiama</t>
  </si>
  <si>
    <t>Woy Woy - Blackwall</t>
  </si>
  <si>
    <t>Wentworthville - Westmead</t>
  </si>
  <si>
    <t>Banora Point</t>
  </si>
  <si>
    <t>Kempsey</t>
  </si>
  <si>
    <t>Albury - East</t>
  </si>
  <si>
    <t>St Marys - North St Marys</t>
  </si>
  <si>
    <t>Bossley Park - Abbotsbury</t>
  </si>
  <si>
    <t>Dubbo - South</t>
  </si>
  <si>
    <t>Parramatta - Rosehill</t>
  </si>
  <si>
    <t>Castle Hill - East</t>
  </si>
  <si>
    <t>Blacktown (North) - Marayong</t>
  </si>
  <si>
    <t>Springwood - Winmalee</t>
  </si>
  <si>
    <t>Wauchope</t>
  </si>
  <si>
    <t>Ballina</t>
  </si>
  <si>
    <t>Yagoona - Birrong</t>
  </si>
  <si>
    <t>Bateau Bay - Killarney Vale</t>
  </si>
  <si>
    <t>Berry - Kangaroo Valley</t>
  </si>
  <si>
    <t>Canterbury (South) - Campsie</t>
  </si>
  <si>
    <t>Dural - Kenthurst - Wisemans Ferry</t>
  </si>
  <si>
    <t>Eden</t>
  </si>
  <si>
    <t>Greenacre - Mount Lewis</t>
  </si>
  <si>
    <t>Griffith (NSW)</t>
  </si>
  <si>
    <t>Maroubra - North</t>
  </si>
  <si>
    <t>Mosman</t>
  </si>
  <si>
    <t>North Rocks</t>
  </si>
  <si>
    <t>Pottsville</t>
  </si>
  <si>
    <t>Bondi Junction - Waverly</t>
  </si>
  <si>
    <t>Balgowlah - Clontarf - Seaforth</t>
  </si>
  <si>
    <t>St Ives</t>
  </si>
  <si>
    <t>Sutherland - Kirrawee</t>
  </si>
  <si>
    <t>Tamworth - North</t>
  </si>
  <si>
    <t>Tumut</t>
  </si>
  <si>
    <t>Willoughby - Castle Cove - Northbridge</t>
  </si>
  <si>
    <t>Young Region</t>
  </si>
  <si>
    <t>Byron Bay</t>
  </si>
  <si>
    <t>Singleton</t>
  </si>
  <si>
    <t>Maitland</t>
  </si>
  <si>
    <t>Muswellbrook</t>
  </si>
  <si>
    <t>Belmont - Bennetts Green</t>
  </si>
  <si>
    <t>Ryde</t>
  </si>
  <si>
    <t>Valentine - Eleebana</t>
  </si>
  <si>
    <t>Lemon Tree Passage - Tanilba Bay</t>
  </si>
  <si>
    <t>Edgeworth - Cameron Park</t>
  </si>
  <si>
    <t>Lidcombe</t>
  </si>
  <si>
    <t>St Johns Park - Wakeley</t>
  </si>
  <si>
    <t>Oatley - Hurstville Grove</t>
  </si>
  <si>
    <t>Rockdale - Banksia</t>
  </si>
  <si>
    <t>Drummoyne - Rodd Point</t>
  </si>
  <si>
    <t>Sylvania - Taren Point</t>
  </si>
  <si>
    <t>Richmond - Clarendon</t>
  </si>
  <si>
    <t>Lane Cove - Greenwich</t>
  </si>
  <si>
    <t>Padstow</t>
  </si>
  <si>
    <t>Castle Hill - South</t>
  </si>
  <si>
    <t>Kogarah</t>
  </si>
  <si>
    <t>Wentworth Falls</t>
  </si>
  <si>
    <t>Randwick - South</t>
  </si>
  <si>
    <t>Mullumbimby</t>
  </si>
  <si>
    <t>Horsley Park - Kemps Creek</t>
  </si>
  <si>
    <t>Surry Hills</t>
  </si>
  <si>
    <t>Casula</t>
  </si>
  <si>
    <t>Croydon Park - Enfield</t>
  </si>
  <si>
    <t>Dubbo - East</t>
  </si>
  <si>
    <t>Forbes</t>
  </si>
  <si>
    <t>Dulwich Hill - Lewisham</t>
  </si>
  <si>
    <t>Batemans Bay - South</t>
  </si>
  <si>
    <t>Waitara - Wahroonga (West)</t>
  </si>
  <si>
    <t>Hunters Hill - Woolwich</t>
  </si>
  <si>
    <t>Coffs Harbour - South</t>
  </si>
  <si>
    <t>Grafton</t>
  </si>
  <si>
    <t>Malabar - La Perouse - Chifley</t>
  </si>
  <si>
    <t>Lambton - New Lambton</t>
  </si>
  <si>
    <t>Berkeley - Lake Heights - Cringila</t>
  </si>
  <si>
    <t>Chatswood (West) - Lane Cove North</t>
  </si>
  <si>
    <t>Wagga Wagga - South</t>
  </si>
  <si>
    <t>Unanderra - Mount Kembla</t>
  </si>
  <si>
    <t>Darlinghurst</t>
  </si>
  <si>
    <t>Cherrybrook</t>
  </si>
  <si>
    <t>Kingsgrove (North) - Earlwood</t>
  </si>
  <si>
    <t>Hornsby - West</t>
  </si>
  <si>
    <t>North Nowra - Bomaderry</t>
  </si>
  <si>
    <t>St Georges Basin - Erowal Bay</t>
  </si>
  <si>
    <t>Marrickville</t>
  </si>
  <si>
    <t>Oberon</t>
  </si>
  <si>
    <t>Strathfield</t>
  </si>
  <si>
    <t>Chatswood (East) - Artarmon</t>
  </si>
  <si>
    <t>Concord West - North Strathfield</t>
  </si>
  <si>
    <t>Toongabbie - Constitution Hill</t>
  </si>
  <si>
    <t>Gilgandra</t>
  </si>
  <si>
    <t>Lithgow</t>
  </si>
  <si>
    <t>Junee</t>
  </si>
  <si>
    <t>Coonabarabran</t>
  </si>
  <si>
    <t>Cootamundra</t>
  </si>
  <si>
    <t>Corowa</t>
  </si>
  <si>
    <t>North Parramatta</t>
  </si>
  <si>
    <t>Griffith Region</t>
  </si>
  <si>
    <t>Albury - South</t>
  </si>
  <si>
    <t>Parklea - Kellyville Ridge</t>
  </si>
  <si>
    <t>Douglas Park - Appin</t>
  </si>
  <si>
    <t>Deniliquin Region</t>
  </si>
  <si>
    <t>Woonona - Bulli - Russell Vale</t>
  </si>
  <si>
    <t>Narrabeen - Collaroy</t>
  </si>
  <si>
    <t>Potts Point - Woolloomooloo</t>
  </si>
  <si>
    <t>Normanhurst - Thornleigh - Westleigh</t>
  </si>
  <si>
    <t>Quirindi</t>
  </si>
  <si>
    <t>Camden - Ellis Lane</t>
  </si>
  <si>
    <t>Narooma - Bermagui</t>
  </si>
  <si>
    <t>Epping - North Epping</t>
  </si>
  <si>
    <t>Figtree - Keiraville</t>
  </si>
  <si>
    <t>Rosemeadow - Glen Alpine</t>
  </si>
  <si>
    <t>Greystanes - Pemulwuy</t>
  </si>
  <si>
    <t>Tea Gardens - Hawks Nest</t>
  </si>
  <si>
    <t>Tuncurry</t>
  </si>
  <si>
    <t>Fairfield</t>
  </si>
  <si>
    <t>Mortdale - Penshurst</t>
  </si>
  <si>
    <t>Bangalow</t>
  </si>
  <si>
    <t>Kingscliff - Fingal Head</t>
  </si>
  <si>
    <t>Windsor - Bligh Park</t>
  </si>
  <si>
    <t>Helensburgh</t>
  </si>
  <si>
    <t>Parkes Region</t>
  </si>
  <si>
    <t>Waterloo - Beaconsfield</t>
  </si>
  <si>
    <t>Lismore</t>
  </si>
  <si>
    <t>Guildford West - Merrylands West</t>
  </si>
  <si>
    <t>Port Macquarie - West</t>
  </si>
  <si>
    <t>Goulburn</t>
  </si>
  <si>
    <t>Penrith</t>
  </si>
  <si>
    <t>Inverell Region - East</t>
  </si>
  <si>
    <t>Maitland - East</t>
  </si>
  <si>
    <t>Murwillumbah</t>
  </si>
  <si>
    <t>Glendale - Cardiff - Hillsborough</t>
  </si>
  <si>
    <t>Guildford - South Granville</t>
  </si>
  <si>
    <t>Wagga Wagga - West</t>
  </si>
  <si>
    <t>Scone Region</t>
  </si>
  <si>
    <t>Gymea - Grays Point</t>
  </si>
  <si>
    <t>Tenterfield</t>
  </si>
  <si>
    <t>Holsworthy - Wattle Grove</t>
  </si>
  <si>
    <t>Horsley - Kembla Grange</t>
  </si>
  <si>
    <t>Turramurra</t>
  </si>
  <si>
    <t>Wahroonga (East) - Warrawee</t>
  </si>
  <si>
    <t>Moss Vale - Berrima</t>
  </si>
  <si>
    <t>Hay</t>
  </si>
  <si>
    <t>Wellington</t>
  </si>
  <si>
    <t>Fairfield - East</t>
  </si>
  <si>
    <t>Botany</t>
  </si>
  <si>
    <t>Illawong - Alfords Point</t>
  </si>
  <si>
    <t>Kingswood - Werrington</t>
  </si>
  <si>
    <t>Bega - Tathra</t>
  </si>
  <si>
    <t>Albury Region</t>
  </si>
  <si>
    <t>Gordon - Killara</t>
  </si>
  <si>
    <t>Yass</t>
  </si>
  <si>
    <t>Caringbah</t>
  </si>
  <si>
    <t>Corrimal - Tarrawanna - Bellambi</t>
  </si>
  <si>
    <t>Port Kembla - Warrawong</t>
  </si>
  <si>
    <t>Bonnyrigg Heights - Bonnyrigg</t>
  </si>
  <si>
    <t>Auburn - South</t>
  </si>
  <si>
    <t>Batemans Bay</t>
  </si>
  <si>
    <t>Culburra Beach</t>
  </si>
  <si>
    <t>Wollongong - West</t>
  </si>
  <si>
    <t>Nowra</t>
  </si>
  <si>
    <t>Wollongong - East</t>
  </si>
  <si>
    <t>Campbelltown - Woodbine</t>
  </si>
  <si>
    <t>Moruya - Tuross Head</t>
  </si>
  <si>
    <t>Peakhurst - Lugarno</t>
  </si>
  <si>
    <t>Ulladulla</t>
  </si>
  <si>
    <t>Balgownie - Fairy Meadow</t>
  </si>
  <si>
    <t>Sans Souci - Ramsgate</t>
  </si>
  <si>
    <t>Dapto - Avondale</t>
  </si>
  <si>
    <t>Neutral Bay - Kirribilli</t>
  </si>
  <si>
    <t>Albury - North</t>
  </si>
  <si>
    <t>Monterey - Brighton-le-Sands - Kyeemagh</t>
  </si>
  <si>
    <t>Frenchs Forest - Belrose</t>
  </si>
  <si>
    <t>Doonside - Woodcroft</t>
  </si>
  <si>
    <t>South West Rocks</t>
  </si>
  <si>
    <t>Austral - Greendale</t>
  </si>
  <si>
    <t>Mudgee</t>
  </si>
  <si>
    <t>Armidale Region - North</t>
  </si>
  <si>
    <t>Coonamble</t>
  </si>
  <si>
    <t>Kurrajong Heights - Ebenezer</t>
  </si>
  <si>
    <t>Cabramatta - Lansvale</t>
  </si>
  <si>
    <t>Dungog</t>
  </si>
  <si>
    <t>Laurieton - Bonny Hills</t>
  </si>
  <si>
    <t>Blayney</t>
  </si>
  <si>
    <t>Leeton</t>
  </si>
  <si>
    <t>Roselands</t>
  </si>
  <si>
    <t>Cobar</t>
  </si>
  <si>
    <t>Hurstville</t>
  </si>
  <si>
    <t>Arncliffe - Bardwell Valley</t>
  </si>
  <si>
    <t>Maitland - West</t>
  </si>
  <si>
    <t>Maclean - Yamba - Iluka</t>
  </si>
  <si>
    <t>Galston - Laughtondale</t>
  </si>
  <si>
    <t>Rose Bay - Vaucluse - Watsons Bay</t>
  </si>
  <si>
    <t>Sawtell - Boambee</t>
  </si>
  <si>
    <t>Thirroul - Austinmer - Coalcliff</t>
  </si>
  <si>
    <t>Inverell</t>
  </si>
  <si>
    <t>Gunnedah</t>
  </si>
  <si>
    <t>Armidale Region - South</t>
  </si>
  <si>
    <t>West Ryde - Meadowbank</t>
  </si>
  <si>
    <t>Rooty Hill - Minchinbury</t>
  </si>
  <si>
    <t>Young</t>
  </si>
  <si>
    <t>Muswellbrook Region</t>
  </si>
  <si>
    <t>Oyster Bay - Como - Jannali</t>
  </si>
  <si>
    <t>Balmain</t>
  </si>
  <si>
    <t>Engadine</t>
  </si>
  <si>
    <t>Rouse Hill - Beaumont Hills</t>
  </si>
  <si>
    <t>Cowra Region</t>
  </si>
  <si>
    <t>Wentworth - Buronga</t>
  </si>
  <si>
    <t>Lavington</t>
  </si>
  <si>
    <t>Moama</t>
  </si>
  <si>
    <t>Inverell Region - West</t>
  </si>
  <si>
    <t>Narrandera</t>
  </si>
  <si>
    <t>Beacon Hill - Narraweena</t>
  </si>
  <si>
    <t>Deniliquin</t>
  </si>
  <si>
    <t>North Ryde - East Ryde</t>
  </si>
  <si>
    <t>Corowa Region</t>
  </si>
  <si>
    <t>Orange - North</t>
  </si>
  <si>
    <t>Cronulla - Kurnell - Bundeena</t>
  </si>
  <si>
    <t>Minto - St Andrews</t>
  </si>
  <si>
    <t>Umina - Booker Bay - Patonga</t>
  </si>
  <si>
    <t>Hamilton - Broadmeadow</t>
  </si>
  <si>
    <t>Goulburn Region</t>
  </si>
  <si>
    <t>Lithgow Region</t>
  </si>
  <si>
    <t>Walcha</t>
  </si>
  <si>
    <t>Gosford - Springfield</t>
  </si>
  <si>
    <t>Paddington - Moore Park</t>
  </si>
  <si>
    <t>Stockton - Fullerton Cove</t>
  </si>
  <si>
    <t>Orange Region</t>
  </si>
  <si>
    <t>Quakers Hill</t>
  </si>
  <si>
    <t>Tweed Heads South</t>
  </si>
  <si>
    <t>Randwick - North</t>
  </si>
  <si>
    <t>Grafton Region</t>
  </si>
  <si>
    <t>Raymond Terrace</t>
  </si>
  <si>
    <t>Concord - Mortlake - Cabarita</t>
  </si>
  <si>
    <t>Belmore - Belfield</t>
  </si>
  <si>
    <t>Wallsend - Elermore Vale</t>
  </si>
  <si>
    <t>Bellingen</t>
  </si>
  <si>
    <t>Coffs Harbour - North</t>
  </si>
  <si>
    <t>Glen Innes</t>
  </si>
  <si>
    <t>Kurri Kurri - Abermain</t>
  </si>
  <si>
    <t>Tamworth Region</t>
  </si>
  <si>
    <t>Urunga</t>
  </si>
  <si>
    <t>West Wyalong</t>
  </si>
  <si>
    <t>Casino</t>
  </si>
  <si>
    <t>Nambucca Heads</t>
  </si>
  <si>
    <t>Kogarah Bay - Carlton - Allawah</t>
  </si>
  <si>
    <t>Chipping Norton - Moorebank</t>
  </si>
  <si>
    <t>Cooma</t>
  </si>
  <si>
    <t>Jindabyne - Berridale</t>
  </si>
  <si>
    <t>Bombala</t>
  </si>
  <si>
    <t>Pagewood - Hillsdale - Daceyville</t>
  </si>
  <si>
    <t>Swansea - Caves Beach</t>
  </si>
  <si>
    <t>Coogee - Clovelly</t>
  </si>
  <si>
    <t>Hassall Grove - Plumpton</t>
  </si>
  <si>
    <t>Kensington (NSW)</t>
  </si>
  <si>
    <t>Eastwood - Denistone</t>
  </si>
  <si>
    <t>Glendenning - Dean Park</t>
  </si>
  <si>
    <t>Auburn - Central</t>
  </si>
  <si>
    <t>Bondi - Tamarama - Bronte</t>
  </si>
  <si>
    <t>Haberfield - Summer Hill</t>
  </si>
  <si>
    <t>Heathcote - Waterfall</t>
  </si>
  <si>
    <t>Petersham - Stanmore</t>
  </si>
  <si>
    <t>Scone</t>
  </si>
  <si>
    <t>Liverpool</t>
  </si>
  <si>
    <t>Jamisontown - South Penrith</t>
  </si>
  <si>
    <t>Terrey Hills - Duffys Forest</t>
  </si>
  <si>
    <t>Niagara Park - Lisarow</t>
  </si>
  <si>
    <t>Macquarie Fields - Glenfield</t>
  </si>
  <si>
    <t>Hornsby - East</t>
  </si>
  <si>
    <t>Bathurst - East</t>
  </si>
  <si>
    <t>Walgett - Lightning Ridge</t>
  </si>
  <si>
    <t>Kyogle</t>
  </si>
  <si>
    <t>Maitland - North</t>
  </si>
  <si>
    <t>Narrabri</t>
  </si>
  <si>
    <t>Redhead</t>
  </si>
  <si>
    <t>Bourke - Brewarrina</t>
  </si>
  <si>
    <t>Temora</t>
  </si>
  <si>
    <t>Narrabri Region</t>
  </si>
  <si>
    <t>Wingham</t>
  </si>
  <si>
    <t>Narromine</t>
  </si>
  <si>
    <t>Lilyfield - Rozelle</t>
  </si>
  <si>
    <t>Ermington - Rydalmere</t>
  </si>
  <si>
    <t>Narwee - Beverly Hills</t>
  </si>
  <si>
    <t>Bankstown - North</t>
  </si>
  <si>
    <t>Kiama Hinterland - Gerringong</t>
  </si>
  <si>
    <t>Goonellabah</t>
  </si>
  <si>
    <t>Emu Plains - Leonay</t>
  </si>
  <si>
    <t>Shellharbour - Oak Flats</t>
  </si>
  <si>
    <t>Woollahra</t>
  </si>
  <si>
    <t>Manly - Fairlight</t>
  </si>
  <si>
    <t>Northmead</t>
  </si>
  <si>
    <t>West Pennant Hills</t>
  </si>
  <si>
    <t>Gundagai</t>
  </si>
  <si>
    <t>Dover Heights</t>
  </si>
  <si>
    <t>Albion Park Rail</t>
  </si>
  <si>
    <t>Warilla</t>
  </si>
  <si>
    <t>Shellharbour - Flinders</t>
  </si>
  <si>
    <t>Albion Park - Macquarie Pass</t>
  </si>
  <si>
    <t>Mudgee Region - West</t>
  </si>
  <si>
    <t>Carlingford</t>
  </si>
  <si>
    <t>Moree</t>
  </si>
  <si>
    <t>Condobolin</t>
  </si>
  <si>
    <t>Winston Hills</t>
  </si>
  <si>
    <t>Woolgoolga - Arrawarra</t>
  </si>
  <si>
    <t>Charles</t>
  </si>
  <si>
    <t>Ross</t>
  </si>
  <si>
    <t>Nightcliff</t>
  </si>
  <si>
    <t>Coconut Grove</t>
  </si>
  <si>
    <t>Fannie Bay - The Gardens</t>
  </si>
  <si>
    <t>Tiwi</t>
  </si>
  <si>
    <t>Service ID</t>
  </si>
  <si>
    <t>MMM Code</t>
  </si>
  <si>
    <t>Palmerston - North</t>
  </si>
  <si>
    <t>Biggera Waters</t>
  </si>
  <si>
    <t>Victoria Point</t>
  </si>
  <si>
    <t>Warwick</t>
  </si>
  <si>
    <t>Algester</t>
  </si>
  <si>
    <t>Kilcoy</t>
  </si>
  <si>
    <t>Bray Park</t>
  </si>
  <si>
    <t>Southport - South</t>
  </si>
  <si>
    <t>Manly - Lota</t>
  </si>
  <si>
    <t>Point Vernon</t>
  </si>
  <si>
    <t>Bundaberg East - Kalkie</t>
  </si>
  <si>
    <t>Toowong</t>
  </si>
  <si>
    <t>Taigum - Fitzgibbon</t>
  </si>
  <si>
    <t>Middle Ridge</t>
  </si>
  <si>
    <t>Caboolture</t>
  </si>
  <si>
    <t>Eight Mile Plains</t>
  </si>
  <si>
    <t>Helensvale</t>
  </si>
  <si>
    <t>Hope Island</t>
  </si>
  <si>
    <t>Chambers Flat - Logan Reserve</t>
  </si>
  <si>
    <t>Maroochydore - Kuluin</t>
  </si>
  <si>
    <t>Noosaville</t>
  </si>
  <si>
    <t>North Lakes - Mango Hill</t>
  </si>
  <si>
    <t>Deeragun</t>
  </si>
  <si>
    <t>Parkinson - Drewvale</t>
  </si>
  <si>
    <t>Parkwood</t>
  </si>
  <si>
    <t>Peregian Springs</t>
  </si>
  <si>
    <t>Pimpama</t>
  </si>
  <si>
    <t>Morningside - Seven Hills</t>
  </si>
  <si>
    <t>Slacks Creek</t>
  </si>
  <si>
    <t>Springwood</t>
  </si>
  <si>
    <t>Ashmore</t>
  </si>
  <si>
    <t>Aspley</t>
  </si>
  <si>
    <t>Durack</t>
  </si>
  <si>
    <t>Newstead - Bowen Hills</t>
  </si>
  <si>
    <t>Scarborough - Newport - Moreton Island</t>
  </si>
  <si>
    <t>Pittsworth</t>
  </si>
  <si>
    <t>Tamborine - Canungra</t>
  </si>
  <si>
    <t>Wamuran</t>
  </si>
  <si>
    <t>Beenleigh</t>
  </si>
  <si>
    <t>The Hills District</t>
  </si>
  <si>
    <t>The Range - Allenstown</t>
  </si>
  <si>
    <t>Browns Plains</t>
  </si>
  <si>
    <t>Chelmer - Graceville</t>
  </si>
  <si>
    <t>Bethania - Waterford</t>
  </si>
  <si>
    <t>Corinda</t>
  </si>
  <si>
    <t>Boyne Island - Tannum Sands</t>
  </si>
  <si>
    <t>Alexandra Hills</t>
  </si>
  <si>
    <t>Arundel</t>
  </si>
  <si>
    <t>Bli Bli</t>
  </si>
  <si>
    <t>Brassall</t>
  </si>
  <si>
    <t>Millbank - Avoca</t>
  </si>
  <si>
    <t>Walkervale - Avenell Heights</t>
  </si>
  <si>
    <t>Caloundra - Kings Beach</t>
  </si>
  <si>
    <t>Yeppoon</t>
  </si>
  <si>
    <t>Cornubia - Carbrook</t>
  </si>
  <si>
    <t>Carina</t>
  </si>
  <si>
    <t>Moffat Beach - Battery Hill</t>
  </si>
  <si>
    <t>Elanora</t>
  </si>
  <si>
    <t>Emerald</t>
  </si>
  <si>
    <t>Raceview</t>
  </si>
  <si>
    <t>Telina - Toolooa</t>
  </si>
  <si>
    <t>Gracemere</t>
  </si>
  <si>
    <t>Gympie - South</t>
  </si>
  <si>
    <t>Hamilton (Qld)</t>
  </si>
  <si>
    <t>Pialba - Eli Waters</t>
  </si>
  <si>
    <t>Westcourt - Bungalow</t>
  </si>
  <si>
    <t>Ingham</t>
  </si>
  <si>
    <t>Dakabin - Kallangur</t>
  </si>
  <si>
    <t>Brookfield - Kenmore Hills</t>
  </si>
  <si>
    <t>Kingaroy</t>
  </si>
  <si>
    <t>Coolangatta</t>
  </si>
  <si>
    <t>Labrador</t>
  </si>
  <si>
    <t>Lawnton</t>
  </si>
  <si>
    <t>Lowood</t>
  </si>
  <si>
    <t>Mackay</t>
  </si>
  <si>
    <t>Caloundra Hinterland</t>
  </si>
  <si>
    <t>Mareeba</t>
  </si>
  <si>
    <t>Redcliffe</t>
  </si>
  <si>
    <t>Redland Bay</t>
  </si>
  <si>
    <t>Rothwell - Kippa-Ring</t>
  </si>
  <si>
    <t>Condon - Rasmussen</t>
  </si>
  <si>
    <t>Torres</t>
  </si>
  <si>
    <t>Sunnybank Hills</t>
  </si>
  <si>
    <t>Currumbin Valley - Tallebudgera</t>
  </si>
  <si>
    <t>Esk</t>
  </si>
  <si>
    <t>Mount Louisa</t>
  </si>
  <si>
    <t>Parrearra - Warana</t>
  </si>
  <si>
    <t>Wynnum West - Hemmant</t>
  </si>
  <si>
    <t>Torquay - Scarness - Kawungan</t>
  </si>
  <si>
    <t>Maryborough (Qld)</t>
  </si>
  <si>
    <t>Bowen</t>
  </si>
  <si>
    <t>Pinjarra Hills - Pullenvale</t>
  </si>
  <si>
    <t>Bundaberg North - Gooburrum</t>
  </si>
  <si>
    <t>Currumbin Waters</t>
  </si>
  <si>
    <t>Murrumba Downs - Griffin</t>
  </si>
  <si>
    <t>Ipswich - East</t>
  </si>
  <si>
    <t>Thornlands</t>
  </si>
  <si>
    <t>Longreach</t>
  </si>
  <si>
    <t>Belgian Gardens - Pallarenda</t>
  </si>
  <si>
    <t>Emu Park</t>
  </si>
  <si>
    <t>Mooloolaba - Alexandra Headland</t>
  </si>
  <si>
    <t>Drayton - Harristown</t>
  </si>
  <si>
    <t>Nambour</t>
  </si>
  <si>
    <t>Bribie Island</t>
  </si>
  <si>
    <t>Brighton (Qld)</t>
  </si>
  <si>
    <t>Southport - North</t>
  </si>
  <si>
    <t>Buderim - North</t>
  </si>
  <si>
    <t>North Ipswich - Tivoli</t>
  </si>
  <si>
    <t>Kanimbla - Mooroobool</t>
  </si>
  <si>
    <t>Toowoomba - West</t>
  </si>
  <si>
    <t>Merrimac</t>
  </si>
  <si>
    <t>White Rock</t>
  </si>
  <si>
    <t>New Farm</t>
  </si>
  <si>
    <t>Rangeville</t>
  </si>
  <si>
    <t>Coombabah</t>
  </si>
  <si>
    <t>Currumbin - Tugun</t>
  </si>
  <si>
    <t>Burpengary</t>
  </si>
  <si>
    <t>Rosewood</t>
  </si>
  <si>
    <t>Calamvale - Stretton</t>
  </si>
  <si>
    <t>Caloundra - West</t>
  </si>
  <si>
    <t>Ingham Region</t>
  </si>
  <si>
    <t>Oxley (Qld)</t>
  </si>
  <si>
    <t>Capalaba</t>
  </si>
  <si>
    <t>Redlynch</t>
  </si>
  <si>
    <t>Tully</t>
  </si>
  <si>
    <t>Highfields</t>
  </si>
  <si>
    <t>Mudgeeraba - Bonogin</t>
  </si>
  <si>
    <t>Wooloowin - Lutwyche</t>
  </si>
  <si>
    <t>Ipswich - Central</t>
  </si>
  <si>
    <t>Oonoonba</t>
  </si>
  <si>
    <t>Kelvin Grove - Herston</t>
  </si>
  <si>
    <t>Lockyer Valley - East</t>
  </si>
  <si>
    <t>Ashfield - Kepnock</t>
  </si>
  <si>
    <t>Parkhurst - Kawana</t>
  </si>
  <si>
    <t>Mount Morgan</t>
  </si>
  <si>
    <t>Wishart</t>
  </si>
  <si>
    <t>Atherton</t>
  </si>
  <si>
    <t>Miles - Wandoan</t>
  </si>
  <si>
    <t>Tewantin</t>
  </si>
  <si>
    <t>Carseldine</t>
  </si>
  <si>
    <t>Coorparoo</t>
  </si>
  <si>
    <t>Gayndah - Mundubbera</t>
  </si>
  <si>
    <t>Crows Nest - Rosalie</t>
  </si>
  <si>
    <t>Darling Heights</t>
  </si>
  <si>
    <t>Gatton</t>
  </si>
  <si>
    <t>Rocklea - Acacia Ridge</t>
  </si>
  <si>
    <t>Hillcrest</t>
  </si>
  <si>
    <t>Boonah</t>
  </si>
  <si>
    <t>Svensson Heights - Norville</t>
  </si>
  <si>
    <t>Nerang - Mount Nathan</t>
  </si>
  <si>
    <t>Benowa</t>
  </si>
  <si>
    <t>Mitchelton</t>
  </si>
  <si>
    <t>Maryborough Region - South</t>
  </si>
  <si>
    <t>Stanthorpe</t>
  </si>
  <si>
    <t>Balonne</t>
  </si>
  <si>
    <t>Gin Gin</t>
  </si>
  <si>
    <t>Clifton - Greenmount</t>
  </si>
  <si>
    <t>Gympie - North</t>
  </si>
  <si>
    <t>Coolum Beach</t>
  </si>
  <si>
    <t>Charters Towers</t>
  </si>
  <si>
    <t>Seventeen Mile Rocks - Sinnamon Park</t>
  </si>
  <si>
    <t>Jondaryan</t>
  </si>
  <si>
    <t>Manoora</t>
  </si>
  <si>
    <t>Burpengary - East</t>
  </si>
  <si>
    <t>Woodford - D'Aguilar</t>
  </si>
  <si>
    <t>Mount Gravatt</t>
  </si>
  <si>
    <t>Albany Creek</t>
  </si>
  <si>
    <t>Marcoola - Mudjimba</t>
  </si>
  <si>
    <t>Rockhampton - West</t>
  </si>
  <si>
    <t>Forest Lake - Doolandella</t>
  </si>
  <si>
    <t>Bundaberg Region - South</t>
  </si>
  <si>
    <t>Kingaroy Region - North</t>
  </si>
  <si>
    <t>West Mackay</t>
  </si>
  <si>
    <t>Upper Mount Gravatt</t>
  </si>
  <si>
    <t>Beerwah</t>
  </si>
  <si>
    <t>Mount Pleasant - Glenella</t>
  </si>
  <si>
    <t>East Mackay</t>
  </si>
  <si>
    <t>Holland Park West</t>
  </si>
  <si>
    <t>Boondall</t>
  </si>
  <si>
    <t>Cape York</t>
  </si>
  <si>
    <t>North Toowoomba - Harlaxton</t>
  </si>
  <si>
    <t>Manly West</t>
  </si>
  <si>
    <t>Greenslopes</t>
  </si>
  <si>
    <t>Mermaid Beach - Broadbeach</t>
  </si>
  <si>
    <t>Eagleby</t>
  </si>
  <si>
    <t>Jimboomba</t>
  </si>
  <si>
    <t>Noosa Hinterland</t>
  </si>
  <si>
    <t>Southern Downs - East</t>
  </si>
  <si>
    <t>Goondiwindi</t>
  </si>
  <si>
    <t>Wambo</t>
  </si>
  <si>
    <t>Wurtulla - Birtinya</t>
  </si>
  <si>
    <t>Keperra</t>
  </si>
  <si>
    <t>Andergrove - Beaconsfield</t>
  </si>
  <si>
    <t>Clifton Beach - Kewarra Beach</t>
  </si>
  <si>
    <t>Daintree</t>
  </si>
  <si>
    <t>Park Avenue</t>
  </si>
  <si>
    <t>Hyde Park - Pimlico</t>
  </si>
  <si>
    <t>Carindale</t>
  </si>
  <si>
    <t>Upper Coomera - Willow Vale</t>
  </si>
  <si>
    <t>Cleveland</t>
  </si>
  <si>
    <t>Millmerran</t>
  </si>
  <si>
    <t>Nudgee - Banyo</t>
  </si>
  <si>
    <t>Woree</t>
  </si>
  <si>
    <t>Birkdale</t>
  </si>
  <si>
    <t>Caboolture - South</t>
  </si>
  <si>
    <t>Tablelands</t>
  </si>
  <si>
    <t>Toowoomba - East</t>
  </si>
  <si>
    <t>Yarrabah</t>
  </si>
  <si>
    <t>Pioneer Valley</t>
  </si>
  <si>
    <t>Narangba</t>
  </si>
  <si>
    <t>Redland Islands</t>
  </si>
  <si>
    <t>Wynnum</t>
  </si>
  <si>
    <t>Woolloongabba</t>
  </si>
  <si>
    <t>Clinton - New Auckland</t>
  </si>
  <si>
    <t>Norman Gardens</t>
  </si>
  <si>
    <t>Wilsonton</t>
  </si>
  <si>
    <t>Aroona - Currimundi</t>
  </si>
  <si>
    <t>Ooralea - Bakers Creek</t>
  </si>
  <si>
    <t>Malanda - Yungaburra</t>
  </si>
  <si>
    <t>Noosa Heads</t>
  </si>
  <si>
    <t>Burleigh Heads</t>
  </si>
  <si>
    <t>Clontarf</t>
  </si>
  <si>
    <t>Port Douglas</t>
  </si>
  <si>
    <t>Mundingburra</t>
  </si>
  <si>
    <t>Deception Bay</t>
  </si>
  <si>
    <t>Bargara - Burnett Heads</t>
  </si>
  <si>
    <t>Beachmere - Sandstone Point</t>
  </si>
  <si>
    <t>Mount Warren Park</t>
  </si>
  <si>
    <t>Palmwoods</t>
  </si>
  <si>
    <t>Urangan - Wondunna</t>
  </si>
  <si>
    <t>Kirwan - West</t>
  </si>
  <si>
    <t>Chermside</t>
  </si>
  <si>
    <t>Roma</t>
  </si>
  <si>
    <t>Bald Hills</t>
  </si>
  <si>
    <t>Granville</t>
  </si>
  <si>
    <t>Douglas</t>
  </si>
  <si>
    <t>Proserpine</t>
  </si>
  <si>
    <t>Gordonvale - Trinity</t>
  </si>
  <si>
    <t>Ayr</t>
  </si>
  <si>
    <t>Bulimba</t>
  </si>
  <si>
    <t>Upper Kedron - Ferny Grove</t>
  </si>
  <si>
    <t>Boronia Heights - Park Ridge</t>
  </si>
  <si>
    <t>Burdekin</t>
  </si>
  <si>
    <t>Kirwan - East</t>
  </si>
  <si>
    <t>Salisbury - Nathan</t>
  </si>
  <si>
    <t>Sandgate - Shorncliffe</t>
  </si>
  <si>
    <t>Sippy Downs</t>
  </si>
  <si>
    <t>The Gap</t>
  </si>
  <si>
    <t>Whitfield - Edge Hill</t>
  </si>
  <si>
    <t>Yeronga</t>
  </si>
  <si>
    <t>Cooloola</t>
  </si>
  <si>
    <t>North Mackay</t>
  </si>
  <si>
    <t>Monto - Eidsvold</t>
  </si>
  <si>
    <t>Riverview</t>
  </si>
  <si>
    <t>Paddington - Milton</t>
  </si>
  <si>
    <t>Toowoomba - Central</t>
  </si>
  <si>
    <t>Burleigh Waters</t>
  </si>
  <si>
    <t>Sarina</t>
  </si>
  <si>
    <t>Southern Downs - West</t>
  </si>
  <si>
    <t>Chinchilla</t>
  </si>
  <si>
    <t>Edens Landing - Holmview</t>
  </si>
  <si>
    <t>Holland Park</t>
  </si>
  <si>
    <t>Nanango</t>
  </si>
  <si>
    <t>Banana</t>
  </si>
  <si>
    <t>Golden Beach - Pelican Waters</t>
  </si>
  <si>
    <t>Highgate Hill</t>
  </si>
  <si>
    <t>Bardon</t>
  </si>
  <si>
    <t>Kangaroo Point</t>
  </si>
  <si>
    <t>Tara</t>
  </si>
  <si>
    <t>Chapel Hill</t>
  </si>
  <si>
    <t>Annandale</t>
  </si>
  <si>
    <t>Mount Isa</t>
  </si>
  <si>
    <t>Varsity Lakes</t>
  </si>
  <si>
    <t>Annerley</t>
  </si>
  <si>
    <t>Runaway Bay</t>
  </si>
  <si>
    <t>Clear Island Waters</t>
  </si>
  <si>
    <t>Jindalee - Mount Ommaney</t>
  </si>
  <si>
    <t>Stafford Heights</t>
  </si>
  <si>
    <t>Woodridge</t>
  </si>
  <si>
    <t>Fortitude Valley</t>
  </si>
  <si>
    <t>Robina</t>
  </si>
  <si>
    <t>Biloela</t>
  </si>
  <si>
    <t>Charleville</t>
  </si>
  <si>
    <t>Innisfail</t>
  </si>
  <si>
    <t>Wellington Point</t>
  </si>
  <si>
    <t>Geebung</t>
  </si>
  <si>
    <t>Beaudesert</t>
  </si>
  <si>
    <t>Windsor</t>
  </si>
  <si>
    <t>Newmarket</t>
  </si>
  <si>
    <t>Nundah</t>
  </si>
  <si>
    <t>McLaren Vale</t>
  </si>
  <si>
    <t>Hope Valley - Modbury</t>
  </si>
  <si>
    <t>Glenelg (SA)</t>
  </si>
  <si>
    <t>Rostrevor - Magill</t>
  </si>
  <si>
    <t>Christies Beach</t>
  </si>
  <si>
    <t>Colonel Light Gardens</t>
  </si>
  <si>
    <t>Goolwa - Port Elliot</t>
  </si>
  <si>
    <t>Yankalilla</t>
  </si>
  <si>
    <t>Payneham - Felixstow</t>
  </si>
  <si>
    <t>Aldinga</t>
  </si>
  <si>
    <t>Morphett Vale - East</t>
  </si>
  <si>
    <t>Brighton (SA)</t>
  </si>
  <si>
    <t>Paradise - Newton</t>
  </si>
  <si>
    <t>Mannum</t>
  </si>
  <si>
    <t>Flinders Park</t>
  </si>
  <si>
    <t>Hindmarsh - Brompton</t>
  </si>
  <si>
    <t>Elizabeth East</t>
  </si>
  <si>
    <t>Seaton - Grange</t>
  </si>
  <si>
    <t>Sheidow Park - Trott Park</t>
  </si>
  <si>
    <t>Whyalla</t>
  </si>
  <si>
    <t>Yorke Peninsula - North</t>
  </si>
  <si>
    <t>Wakefield - Barunga West</t>
  </si>
  <si>
    <t>Nuriootpa</t>
  </si>
  <si>
    <t>Jamestown</t>
  </si>
  <si>
    <t>Gawler - South</t>
  </si>
  <si>
    <t>Woodville - Cheltenham</t>
  </si>
  <si>
    <t>St Agnes - Ridgehaven</t>
  </si>
  <si>
    <t>Happy Valley</t>
  </si>
  <si>
    <t>Mount Gambier - East</t>
  </si>
  <si>
    <t>Barmera</t>
  </si>
  <si>
    <t>Plympton</t>
  </si>
  <si>
    <t>Enfield - Blair Athol</t>
  </si>
  <si>
    <t>Morphettville</t>
  </si>
  <si>
    <t>Richmond (SA)</t>
  </si>
  <si>
    <t>Berri</t>
  </si>
  <si>
    <t>Unley - Parkside</t>
  </si>
  <si>
    <t>Tatiara</t>
  </si>
  <si>
    <t>Lobethal - Woodside</t>
  </si>
  <si>
    <t>Prospect</t>
  </si>
  <si>
    <t>Northgate - Oakden - Gilles Plains</t>
  </si>
  <si>
    <t>Salisbury</t>
  </si>
  <si>
    <t>Parafield Gardens</t>
  </si>
  <si>
    <t>Port Augusta</t>
  </si>
  <si>
    <t>Royal Park - Hendon - Albert Park</t>
  </si>
  <si>
    <t>Woodcroft</t>
  </si>
  <si>
    <t>Mount Barker</t>
  </si>
  <si>
    <t>Seaford (SA)</t>
  </si>
  <si>
    <t>Goodwood - Millswood</t>
  </si>
  <si>
    <t>Aberfoyle Park</t>
  </si>
  <si>
    <t>Aldgate - Stirling</t>
  </si>
  <si>
    <t>Salisbury North</t>
  </si>
  <si>
    <t>Craigmore - Blakeview</t>
  </si>
  <si>
    <t>Victor Harbor</t>
  </si>
  <si>
    <t>Flagstaff Hill</t>
  </si>
  <si>
    <t>Golden Grove</t>
  </si>
  <si>
    <t>Kadina</t>
  </si>
  <si>
    <t>Burnside - Wattle Park</t>
  </si>
  <si>
    <t>Lockleys</t>
  </si>
  <si>
    <t>Salisbury East</t>
  </si>
  <si>
    <t>Strathalbyn</t>
  </si>
  <si>
    <t>Toorak Gardens</t>
  </si>
  <si>
    <t>Goyder</t>
  </si>
  <si>
    <t>Port Lincoln</t>
  </si>
  <si>
    <t>St Peters - Marden</t>
  </si>
  <si>
    <t>Gilbert Valley</t>
  </si>
  <si>
    <t>Glenside - Beaumont</t>
  </si>
  <si>
    <t>Ingle Farm</t>
  </si>
  <si>
    <t>Hahndorf - Echunga</t>
  </si>
  <si>
    <t>Clare</t>
  </si>
  <si>
    <t>North Adelaide</t>
  </si>
  <si>
    <t>Port Pirie</t>
  </si>
  <si>
    <t>Mawson Lakes - Globe Derby Park</t>
  </si>
  <si>
    <t>Hackham - Onkaparinga Hills</t>
  </si>
  <si>
    <t>The Coorong</t>
  </si>
  <si>
    <t>Mitcham (SA)</t>
  </si>
  <si>
    <t>Warradale</t>
  </si>
  <si>
    <t>Windsor Gardens</t>
  </si>
  <si>
    <t>Belair</t>
  </si>
  <si>
    <t>Light</t>
  </si>
  <si>
    <t>Murray Bridge</t>
  </si>
  <si>
    <t>The Parks</t>
  </si>
  <si>
    <t>Elizabeth</t>
  </si>
  <si>
    <t>Naracoorte</t>
  </si>
  <si>
    <t>Loxton</t>
  </si>
  <si>
    <t>North Haven</t>
  </si>
  <si>
    <t>Millicent</t>
  </si>
  <si>
    <t>Peterborough - Mount Remarkable</t>
  </si>
  <si>
    <t>Hackham West - Huntfield Heights</t>
  </si>
  <si>
    <t>Para Hills</t>
  </si>
  <si>
    <t>Moonta</t>
  </si>
  <si>
    <t>Davoren Park</t>
  </si>
  <si>
    <t>Renmark</t>
  </si>
  <si>
    <t>Bellevue Heights</t>
  </si>
  <si>
    <t>Mitchell Park</t>
  </si>
  <si>
    <t>Mount Gambier - West</t>
  </si>
  <si>
    <t>Reynella</t>
  </si>
  <si>
    <t>Largs Bay - Semaphore</t>
  </si>
  <si>
    <t>Smithfield - Elizabeth North</t>
  </si>
  <si>
    <t>Christie Downs</t>
  </si>
  <si>
    <t>Wallaroo</t>
  </si>
  <si>
    <t>Tanunda</t>
  </si>
  <si>
    <t>Grant</t>
  </si>
  <si>
    <t>Port Pirie Region</t>
  </si>
  <si>
    <t>Adelaide Hills</t>
  </si>
  <si>
    <t>West Lakes</t>
  </si>
  <si>
    <t>Fulham</t>
  </si>
  <si>
    <t>Walkerville</t>
  </si>
  <si>
    <t>West Beach</t>
  </si>
  <si>
    <t>Lyndoch</t>
  </si>
  <si>
    <t>Norwood (SA)</t>
  </si>
  <si>
    <t>George Town</t>
  </si>
  <si>
    <t>Devonport</t>
  </si>
  <si>
    <t>Glenorchy</t>
  </si>
  <si>
    <t>New Town</t>
  </si>
  <si>
    <t>Kingston - Huntingfield</t>
  </si>
  <si>
    <t>Riverside</t>
  </si>
  <si>
    <t>Penguin - Sulphur Creek</t>
  </si>
  <si>
    <t>New Norfolk</t>
  </si>
  <si>
    <t>West Ulverstone</t>
  </si>
  <si>
    <t>Smithton</t>
  </si>
  <si>
    <t>Geeveston - Dover</t>
  </si>
  <si>
    <t>Lindisfarne - Rose Bay</t>
  </si>
  <si>
    <t>Flinders and Cape Barren Islands</t>
  </si>
  <si>
    <t>Newstead</t>
  </si>
  <si>
    <t>Youngtown - Relbia</t>
  </si>
  <si>
    <t>Deloraine</t>
  </si>
  <si>
    <t>Sandy Bay</t>
  </si>
  <si>
    <t>Kingston Beach - Blackmans Bay</t>
  </si>
  <si>
    <t>Huonville - Franklin</t>
  </si>
  <si>
    <t>South Launceston</t>
  </si>
  <si>
    <t>King Island</t>
  </si>
  <si>
    <t>Scottsdale - Bridport</t>
  </si>
  <si>
    <t>Triabunna - Bicheno</t>
  </si>
  <si>
    <t>St Helens - Scamander</t>
  </si>
  <si>
    <t>East Devonport</t>
  </si>
  <si>
    <t>Southern Midlands</t>
  </si>
  <si>
    <t>Waverley - St Leonards</t>
  </si>
  <si>
    <t>Norwood (Tas.)</t>
  </si>
  <si>
    <t>Mornington - Warrane</t>
  </si>
  <si>
    <t>Legana</t>
  </si>
  <si>
    <t>South Hobart - Fern Tree</t>
  </si>
  <si>
    <t>Port Sorell</t>
  </si>
  <si>
    <t>Margate - Snug</t>
  </si>
  <si>
    <t>Hobart</t>
  </si>
  <si>
    <t>Sheffield - Railton</t>
  </si>
  <si>
    <t>Claremont (Tas.)</t>
  </si>
  <si>
    <t>Kings Meadows - Punchbowl</t>
  </si>
  <si>
    <t>Longford</t>
  </si>
  <si>
    <t>Prospect Vale - Blackstone</t>
  </si>
  <si>
    <t>Parklands - Camdale</t>
  </si>
  <si>
    <t>Newnham - Mayfield</t>
  </si>
  <si>
    <t>Sorell - Richmond</t>
  </si>
  <si>
    <t>Montrose - Rosetta</t>
  </si>
  <si>
    <t>Latrobe</t>
  </si>
  <si>
    <t>Berriedale - Chigwell</t>
  </si>
  <si>
    <t>Old Beach - Otago</t>
  </si>
  <si>
    <t>West Coast (Tas.)</t>
  </si>
  <si>
    <t>Wynyard</t>
  </si>
  <si>
    <t>Somerset</t>
  </si>
  <si>
    <t>Ararat</t>
  </si>
  <si>
    <t>Cheltenham - Highett (East)</t>
  </si>
  <si>
    <t>Cheltenham - Highett (West)</t>
  </si>
  <si>
    <t>Moyne - East</t>
  </si>
  <si>
    <t>Nunawading</t>
  </si>
  <si>
    <t>Yarra Valley</t>
  </si>
  <si>
    <t>Grovedale</t>
  </si>
  <si>
    <t>Beechworth</t>
  </si>
  <si>
    <t>Korumburra</t>
  </si>
  <si>
    <t>Swan Hill</t>
  </si>
  <si>
    <t>Nhill Region</t>
  </si>
  <si>
    <t>Horsham Region</t>
  </si>
  <si>
    <t>Altona Meadows</t>
  </si>
  <si>
    <t>Yarrawonga</t>
  </si>
  <si>
    <t>Yarra - North</t>
  </si>
  <si>
    <t>Altona North</t>
  </si>
  <si>
    <t>Trafalgar (Vic.)</t>
  </si>
  <si>
    <t>Coburg North</t>
  </si>
  <si>
    <t>Brighton (Vic.)</t>
  </si>
  <si>
    <t>Burnside</t>
  </si>
  <si>
    <t>Carnegie</t>
  </si>
  <si>
    <t>Caulfield - North</t>
  </si>
  <si>
    <t>Epping - East</t>
  </si>
  <si>
    <t>Essendon - Aberfeldie</t>
  </si>
  <si>
    <t>Sydenham</t>
  </si>
  <si>
    <t>Keysborough</t>
  </si>
  <si>
    <t>Wantirna South</t>
  </si>
  <si>
    <t>Braybrook</t>
  </si>
  <si>
    <t>Malvern East</t>
  </si>
  <si>
    <t>Point Lonsdale - Queenscliff</t>
  </si>
  <si>
    <t>Portarlington</t>
  </si>
  <si>
    <t>Reservoir - East</t>
  </si>
  <si>
    <t>Surrey Hills (East) - Mont Albert</t>
  </si>
  <si>
    <t>Templestowe</t>
  </si>
  <si>
    <t>Craigieburn - West</t>
  </si>
  <si>
    <t>Wantirna</t>
  </si>
  <si>
    <t>Sale</t>
  </si>
  <si>
    <t>Heidelberg - Rosanna</t>
  </si>
  <si>
    <t>Hawthorn East</t>
  </si>
  <si>
    <t>Brunswick West</t>
  </si>
  <si>
    <t>Healesville - Yarra Glen</t>
  </si>
  <si>
    <t>Plenty - Yarrambat</t>
  </si>
  <si>
    <t>Croydon - West</t>
  </si>
  <si>
    <t>Avoca</t>
  </si>
  <si>
    <t>Mentone</t>
  </si>
  <si>
    <t>Bairnsdale</t>
  </si>
  <si>
    <t>Bacchus Marsh Region</t>
  </si>
  <si>
    <t>Numurkah</t>
  </si>
  <si>
    <t>Phillip Island</t>
  </si>
  <si>
    <t>Shepparton - South</t>
  </si>
  <si>
    <t>Surrey Hills (West) - Canterbury</t>
  </si>
  <si>
    <t>Kew</t>
  </si>
  <si>
    <t>Kerang</t>
  </si>
  <si>
    <t>Morwell</t>
  </si>
  <si>
    <t>Viewbank - Yallambie</t>
  </si>
  <si>
    <t>Footscray</t>
  </si>
  <si>
    <t>Warragul</t>
  </si>
  <si>
    <t>Drouin</t>
  </si>
  <si>
    <t>Gladstone Park - Westmeadows</t>
  </si>
  <si>
    <t>Corio - Norlane</t>
  </si>
  <si>
    <t>Frankston South</t>
  </si>
  <si>
    <t>Doncaster East (North)</t>
  </si>
  <si>
    <t>Lalor</t>
  </si>
  <si>
    <t>Werribee - South</t>
  </si>
  <si>
    <t>Mordialloc - Parkdale</t>
  </si>
  <si>
    <t>Beaufort</t>
  </si>
  <si>
    <t>Noble Park - East</t>
  </si>
  <si>
    <t>Camberwell</t>
  </si>
  <si>
    <t>Glenroy</t>
  </si>
  <si>
    <t>Mornington</t>
  </si>
  <si>
    <t>Traralgon</t>
  </si>
  <si>
    <t>Mooroolbark</t>
  </si>
  <si>
    <t>California Gully - Eaglehawk</t>
  </si>
  <si>
    <t>Kangaroo Flat - Golden Square</t>
  </si>
  <si>
    <t>Frankston</t>
  </si>
  <si>
    <t>East Bendigo - Kennington</t>
  </si>
  <si>
    <t>Mill Park - North</t>
  </si>
  <si>
    <t>Ballarat</t>
  </si>
  <si>
    <t>Mansfield (Vic.)</t>
  </si>
  <si>
    <t>Buloke</t>
  </si>
  <si>
    <t>Templestowe Lower</t>
  </si>
  <si>
    <t>Box Hill</t>
  </si>
  <si>
    <t>Chelsea - Bonbeach</t>
  </si>
  <si>
    <t>Toorak</t>
  </si>
  <si>
    <t>Mulgrave</t>
  </si>
  <si>
    <t>Preston - East</t>
  </si>
  <si>
    <t>Ivanhoe</t>
  </si>
  <si>
    <t>Sandringham - Black Rock</t>
  </si>
  <si>
    <t>Vermont South</t>
  </si>
  <si>
    <t>Oakleigh - Huntingdale</t>
  </si>
  <si>
    <t>Keilor East</t>
  </si>
  <si>
    <t>Mount Waverley - South</t>
  </si>
  <si>
    <t>Croydon - East</t>
  </si>
  <si>
    <t>Sunshine</t>
  </si>
  <si>
    <t>Northcote</t>
  </si>
  <si>
    <t>Kilmore - Broadford</t>
  </si>
  <si>
    <t>Towong</t>
  </si>
  <si>
    <t>Loddon</t>
  </si>
  <si>
    <t>Boronia</t>
  </si>
  <si>
    <t>Brunswick</t>
  </si>
  <si>
    <t>Geelong</t>
  </si>
  <si>
    <t>Murrumbeena</t>
  </si>
  <si>
    <t>Delacombe</t>
  </si>
  <si>
    <t>Belmont</t>
  </si>
  <si>
    <t>Newcomb - Moolap</t>
  </si>
  <si>
    <t>Bendigo</t>
  </si>
  <si>
    <t>Narre Warren North</t>
  </si>
  <si>
    <t>Caulfield - South</t>
  </si>
  <si>
    <t>Clayton</t>
  </si>
  <si>
    <t>Coburg</t>
  </si>
  <si>
    <t>Donvale - Park Orchards</t>
  </si>
  <si>
    <t>Echuca</t>
  </si>
  <si>
    <t>Kyneton</t>
  </si>
  <si>
    <t>Mildura - South</t>
  </si>
  <si>
    <t>Portland</t>
  </si>
  <si>
    <t>South Morang (South)</t>
  </si>
  <si>
    <t>Prahran - Windsor</t>
  </si>
  <si>
    <t>West Wodonga</t>
  </si>
  <si>
    <t>Woodend</t>
  </si>
  <si>
    <t>Ashwood - Chadstone</t>
  </si>
  <si>
    <t>Collingwood</t>
  </si>
  <si>
    <t>Glen Waverley - West</t>
  </si>
  <si>
    <t>Rosebud - McCrae</t>
  </si>
  <si>
    <t>Carrum Downs</t>
  </si>
  <si>
    <t>Narre Warren - South West</t>
  </si>
  <si>
    <t>Narre Warren South (West)</t>
  </si>
  <si>
    <t>Glenelg (Vic.)</t>
  </si>
  <si>
    <t>Castlemaine</t>
  </si>
  <si>
    <t>Warrandyte - Wonga Park</t>
  </si>
  <si>
    <t>Merbein</t>
  </si>
  <si>
    <t>Winchelsea</t>
  </si>
  <si>
    <t>Doveton</t>
  </si>
  <si>
    <t>Bentleigh - McKinnon</t>
  </si>
  <si>
    <t>Clarinda - Oakleigh South</t>
  </si>
  <si>
    <t>Fitzroy North</t>
  </si>
  <si>
    <t>St Arnaud</t>
  </si>
  <si>
    <t>Corangamite - South</t>
  </si>
  <si>
    <t>Gannawarra</t>
  </si>
  <si>
    <t>Benalla</t>
  </si>
  <si>
    <t>South Yarra - West</t>
  </si>
  <si>
    <t>Hallam</t>
  </si>
  <si>
    <t>Colac</t>
  </si>
  <si>
    <t>Greenvale - Bulla</t>
  </si>
  <si>
    <t>Lara</t>
  </si>
  <si>
    <t>Berwick - North</t>
  </si>
  <si>
    <t>Moonee Ponds</t>
  </si>
  <si>
    <t>Mount Martha</t>
  </si>
  <si>
    <t>Pascoe Vale</t>
  </si>
  <si>
    <t>Creswick - Clunes</t>
  </si>
  <si>
    <t>Yarram</t>
  </si>
  <si>
    <t>Sunshine North</t>
  </si>
  <si>
    <t>Wheelers Hill</t>
  </si>
  <si>
    <t>Alexandra</t>
  </si>
  <si>
    <t>Daylesford</t>
  </si>
  <si>
    <t>Ringwood North</t>
  </si>
  <si>
    <t>Greensborough</t>
  </si>
  <si>
    <t>Pascoe Vale South</t>
  </si>
  <si>
    <t>St Albans - South</t>
  </si>
  <si>
    <t>Kensington (Vic.)</t>
  </si>
  <si>
    <t>Sunshine West</t>
  </si>
  <si>
    <t>Yarraville</t>
  </si>
  <si>
    <t>Clifton Springs</t>
  </si>
  <si>
    <t>Yarriambiack</t>
  </si>
  <si>
    <t>Maryborough Region</t>
  </si>
  <si>
    <t>Ferntree Gully (South) - Upper Ferntree Gully</t>
  </si>
  <si>
    <t>Parkville</t>
  </si>
  <si>
    <t>Reservoir - West</t>
  </si>
  <si>
    <t>South Melbourne</t>
  </si>
  <si>
    <t>Epping - South</t>
  </si>
  <si>
    <t>Ardeer - Albion</t>
  </si>
  <si>
    <t>Bannockburn</t>
  </si>
  <si>
    <t>Campbellfield - Coolaroo</t>
  </si>
  <si>
    <t>Dandenong</t>
  </si>
  <si>
    <t>Heidelberg West</t>
  </si>
  <si>
    <t>Keilor Downs</t>
  </si>
  <si>
    <t>Knoxfield - Scoresby</t>
  </si>
  <si>
    <t>Leopold</t>
  </si>
  <si>
    <t>Melton South</t>
  </si>
  <si>
    <t>Ringwood</t>
  </si>
  <si>
    <t>Wattle Glen - Diamond Creek</t>
  </si>
  <si>
    <t>Ballarat - North</t>
  </si>
  <si>
    <t>Kew East</t>
  </si>
  <si>
    <t>Stawell</t>
  </si>
  <si>
    <t>Hamilton (Vic.)</t>
  </si>
  <si>
    <t>Bayswater North</t>
  </si>
  <si>
    <t>Frankston North</t>
  </si>
  <si>
    <t>Thornbury</t>
  </si>
  <si>
    <t>Glen Waverley - East</t>
  </si>
  <si>
    <t>Werribee - East</t>
  </si>
  <si>
    <t>Ferntree Gully (North)</t>
  </si>
  <si>
    <t>Rutherglen</t>
  </si>
  <si>
    <t>Elsternwick</t>
  </si>
  <si>
    <t>Euroa</t>
  </si>
  <si>
    <t>Bacchus Marsh</t>
  </si>
  <si>
    <t>Ringwood East</t>
  </si>
  <si>
    <t>Dingley Village</t>
  </si>
  <si>
    <t>Flemington</t>
  </si>
  <si>
    <t>Wonthaggi - Inverloch</t>
  </si>
  <si>
    <t>Shepparton - North</t>
  </si>
  <si>
    <t>Maryborough (Vic.)</t>
  </si>
  <si>
    <t>Heathcote</t>
  </si>
  <si>
    <t>Highton</t>
  </si>
  <si>
    <t>Burwood</t>
  </si>
  <si>
    <t>Bunyip - Garfield</t>
  </si>
  <si>
    <t>Ocean Grove - Barwon Heads</t>
  </si>
  <si>
    <t>Kingsbury</t>
  </si>
  <si>
    <t>Wangaratta</t>
  </si>
  <si>
    <t>Cobram</t>
  </si>
  <si>
    <t>Lysterfield</t>
  </si>
  <si>
    <t>Maffra</t>
  </si>
  <si>
    <t>Red Cliffs</t>
  </si>
  <si>
    <t>Ballarat - South</t>
  </si>
  <si>
    <t>St Kilda</t>
  </si>
  <si>
    <t>Lorne - Anglesea</t>
  </si>
  <si>
    <t>Torquay</t>
  </si>
  <si>
    <t>Mount Eliza</t>
  </si>
  <si>
    <t>Sunbury - South</t>
  </si>
  <si>
    <t>Wendouree - Miners Rest</t>
  </si>
  <si>
    <t>Springvale South</t>
  </si>
  <si>
    <t>Lakes Entrance</t>
  </si>
  <si>
    <t>Montmorency - Briar Hill</t>
  </si>
  <si>
    <t>Doncaster East (South)</t>
  </si>
  <si>
    <t>Moe - Newborough</t>
  </si>
  <si>
    <t>Point Nepean</t>
  </si>
  <si>
    <t>Springvale</t>
  </si>
  <si>
    <t>Leongatha</t>
  </si>
  <si>
    <t>Newport</t>
  </si>
  <si>
    <t>Endeavour Hills - North</t>
  </si>
  <si>
    <t>Castlemaine Region</t>
  </si>
  <si>
    <t>Delahey</t>
  </si>
  <si>
    <t>Seymour</t>
  </si>
  <si>
    <t>Koo Wee Rup</t>
  </si>
  <si>
    <t>Montrose</t>
  </si>
  <si>
    <t>Southern Grampians</t>
  </si>
  <si>
    <t>Kyabram</t>
  </si>
  <si>
    <t>West Wimmera</t>
  </si>
  <si>
    <t>Horsham</t>
  </si>
  <si>
    <t>Nagambie</t>
  </si>
  <si>
    <t>Cranbourne East</t>
  </si>
  <si>
    <t>Langwarrin</t>
  </si>
  <si>
    <t>Emerald - Cockatoo</t>
  </si>
  <si>
    <t>Cranbourne West</t>
  </si>
  <si>
    <t>Lilydale - Coldstream</t>
  </si>
  <si>
    <t>Lynbrook - Lyndhurst</t>
  </si>
  <si>
    <t>Warrnambool - South</t>
  </si>
  <si>
    <t>Corangamite - North</t>
  </si>
  <si>
    <t>Brighton East</t>
  </si>
  <si>
    <t>Pakenham - South</t>
  </si>
  <si>
    <t>North Geelong - Bell Park</t>
  </si>
  <si>
    <t>Broadmeadows</t>
  </si>
  <si>
    <t>Meadow Heights</t>
  </si>
  <si>
    <t>Flinders</t>
  </si>
  <si>
    <t>Dromana</t>
  </si>
  <si>
    <t>Geelong West - Hamlyn Heights</t>
  </si>
  <si>
    <t>Hoppers Crossing - North</t>
  </si>
  <si>
    <t>Malvern - Glen Iris</t>
  </si>
  <si>
    <t>Richmond (Vic.)</t>
  </si>
  <si>
    <t>Box Hill North</t>
  </si>
  <si>
    <t>Cairnlea</t>
  </si>
  <si>
    <t>Abbotsford</t>
  </si>
  <si>
    <t>East Melbourne</t>
  </si>
  <si>
    <t>Edithvale - Aspendale</t>
  </si>
  <si>
    <t>Warrnambool - North</t>
  </si>
  <si>
    <t>Camperdown</t>
  </si>
  <si>
    <t>Kilsyth</t>
  </si>
  <si>
    <t>Pakenham - North</t>
  </si>
  <si>
    <t>Bentleigh East (South)</t>
  </si>
  <si>
    <t>Mooroopna</t>
  </si>
  <si>
    <t>Roxburgh Park - Somerton</t>
  </si>
  <si>
    <t>Moyne - West</t>
  </si>
  <si>
    <t>Shepparton Region - West</t>
  </si>
  <si>
    <t>Myrtleford</t>
  </si>
  <si>
    <t>Noble Park - West</t>
  </si>
  <si>
    <t>Burwood East</t>
  </si>
  <si>
    <t>Swan Hill Region</t>
  </si>
  <si>
    <t>Hughesdale</t>
  </si>
  <si>
    <t>Irymple</t>
  </si>
  <si>
    <t>Bruthen - Omeo</t>
  </si>
  <si>
    <t>Dandenong North</t>
  </si>
  <si>
    <t>Croydon Hills - Warranwood</t>
  </si>
  <si>
    <t>Ararat Region</t>
  </si>
  <si>
    <t>Paynesville</t>
  </si>
  <si>
    <t>Point Cook - North</t>
  </si>
  <si>
    <t>Bayswater</t>
  </si>
  <si>
    <t>Mildura - North</t>
  </si>
  <si>
    <t>Foster</t>
  </si>
  <si>
    <t>Carlton</t>
  </si>
  <si>
    <t>Blackburn South</t>
  </si>
  <si>
    <t>Armadale</t>
  </si>
  <si>
    <t>Blackburn</t>
  </si>
  <si>
    <t>Cranbourne South</t>
  </si>
  <si>
    <t>Fawkner</t>
  </si>
  <si>
    <t>Sunbury</t>
  </si>
  <si>
    <t>Robinvale</t>
  </si>
  <si>
    <t>Rochester</t>
  </si>
  <si>
    <t>Yea</t>
  </si>
  <si>
    <t>Rowville - Central</t>
  </si>
  <si>
    <t>Flora Hill - Spring Gully</t>
  </si>
  <si>
    <t>Ashburton (Vic.)</t>
  </si>
  <si>
    <t>Somerville</t>
  </si>
  <si>
    <t>Albert Park</t>
  </si>
  <si>
    <t>Eltham</t>
  </si>
  <si>
    <t>Whittlesea</t>
  </si>
  <si>
    <t>Mount Baw Baw Region</t>
  </si>
  <si>
    <t>Hastings - Somers</t>
  </si>
  <si>
    <t>Gisborne</t>
  </si>
  <si>
    <t>Balwyn</t>
  </si>
  <si>
    <t>Hawthorn</t>
  </si>
  <si>
    <t>Seddon - Kingsville</t>
  </si>
  <si>
    <t>Wyndham Vale</t>
  </si>
  <si>
    <t>Preston - West</t>
  </si>
  <si>
    <t>Forest Hill</t>
  </si>
  <si>
    <t>Vermont</t>
  </si>
  <si>
    <t>Ascot Vale</t>
  </si>
  <si>
    <t>Bundoora - East</t>
  </si>
  <si>
    <t>Rushworth</t>
  </si>
  <si>
    <t>Wodonga</t>
  </si>
  <si>
    <t>Melton</t>
  </si>
  <si>
    <t>Port Melbourne</t>
  </si>
  <si>
    <t>Williamstown</t>
  </si>
  <si>
    <t>Yackandandah</t>
  </si>
  <si>
    <t>Mandurah - North</t>
  </si>
  <si>
    <t>Yokine - Coolbinia - Menora</t>
  </si>
  <si>
    <t>Riverton - Shelley - Rossmoyne</t>
  </si>
  <si>
    <t>Claremont (WA)</t>
  </si>
  <si>
    <t>Spearwood</t>
  </si>
  <si>
    <t>Canning Vale - East</t>
  </si>
  <si>
    <t>Mindarie - Quinns Rocks - Jindalee</t>
  </si>
  <si>
    <t>Como</t>
  </si>
  <si>
    <t>Calista</t>
  </si>
  <si>
    <t>Bassendean - Eden Hill - Ashfield</t>
  </si>
  <si>
    <t>Hamilton Hill</t>
  </si>
  <si>
    <t>Busselton</t>
  </si>
  <si>
    <t>Greenfields</t>
  </si>
  <si>
    <t>Ellenbrook</t>
  </si>
  <si>
    <t>Fremantle - South</t>
  </si>
  <si>
    <t>Belmont - Ascot - Redcliffe</t>
  </si>
  <si>
    <t>Perth City</t>
  </si>
  <si>
    <t>Melville</t>
  </si>
  <si>
    <t>Swanbourne - Mount Claremont</t>
  </si>
  <si>
    <t>Innaloo - Doubleview</t>
  </si>
  <si>
    <t>Safety Bay - Shoalwater</t>
  </si>
  <si>
    <t>Alkimos - Eglinton</t>
  </si>
  <si>
    <t>Bentley - Wilson - St James</t>
  </si>
  <si>
    <t>North Perth</t>
  </si>
  <si>
    <t>Kingsley</t>
  </si>
  <si>
    <t>Bull Creek</t>
  </si>
  <si>
    <t>Gosnells</t>
  </si>
  <si>
    <t>Armadale - Wungong - Brookdale</t>
  </si>
  <si>
    <t>York - Beverley</t>
  </si>
  <si>
    <t>Albany</t>
  </si>
  <si>
    <t>Karrinyup - Gwelup - Carine</t>
  </si>
  <si>
    <t>Byford</t>
  </si>
  <si>
    <t>Rockingham</t>
  </si>
  <si>
    <t>Manning - Waterford</t>
  </si>
  <si>
    <t>Margaret River</t>
  </si>
  <si>
    <t>Manjimup</t>
  </si>
  <si>
    <t>Midland - Guildford</t>
  </si>
  <si>
    <t>Mundaring</t>
  </si>
  <si>
    <t>Pinjarra</t>
  </si>
  <si>
    <t>Rivervale - Kewdale - Cloverdale</t>
  </si>
  <si>
    <t>Cooloongup</t>
  </si>
  <si>
    <t>Yanchep</t>
  </si>
  <si>
    <t>Tuart Hill - Joondanna</t>
  </si>
  <si>
    <t>South Bunbury - Bunbury</t>
  </si>
  <si>
    <t>Eaton - Pelican Point</t>
  </si>
  <si>
    <t>Mandurah - South</t>
  </si>
  <si>
    <t>Subiaco - Shenton Park</t>
  </si>
  <si>
    <t>Port Kennedy</t>
  </si>
  <si>
    <t>Willagee</t>
  </si>
  <si>
    <t>East Fremantle</t>
  </si>
  <si>
    <t>Huntingdale - Southern River</t>
  </si>
  <si>
    <t>Joondalup - Edgewater</t>
  </si>
  <si>
    <t>Madeley - Darch - Landsdale</t>
  </si>
  <si>
    <t>South Lake - Cockburn Central</t>
  </si>
  <si>
    <t>Waikiki</t>
  </si>
  <si>
    <t>Mount Lawley - Inglewood</t>
  </si>
  <si>
    <t>Lesmurdie - Bickley - Carmel</t>
  </si>
  <si>
    <t>Willetton</t>
  </si>
  <si>
    <t>Bicton - Palmyra</t>
  </si>
  <si>
    <t>Morley</t>
  </si>
  <si>
    <t>Bayswater - Embleton - Bedford</t>
  </si>
  <si>
    <t>South Perth - Kensington</t>
  </si>
  <si>
    <t>Mandurah</t>
  </si>
  <si>
    <t>Maylands</t>
  </si>
  <si>
    <t>Cunderdin</t>
  </si>
  <si>
    <t>Kalgoorlie</t>
  </si>
  <si>
    <t>Wembley - West Leederville - Glendalough</t>
  </si>
  <si>
    <t>Esperance</t>
  </si>
  <si>
    <t>Success - Hammond Park</t>
  </si>
  <si>
    <t>Mosman Park - Peppermint Grove</t>
  </si>
  <si>
    <t>Bridgetown - Boyup Brook</t>
  </si>
  <si>
    <t>Geraldton</t>
  </si>
  <si>
    <t>Broome</t>
  </si>
  <si>
    <t>Coolbellup</t>
  </si>
  <si>
    <t>Halls Creek</t>
  </si>
  <si>
    <t>Dianella</t>
  </si>
  <si>
    <t>Harvey</t>
  </si>
  <si>
    <t>Parkwood - Ferndale - Lynwood</t>
  </si>
  <si>
    <t>Fremantle</t>
  </si>
  <si>
    <t>Wanneroo</t>
  </si>
  <si>
    <t>Stirling - Osborne Park</t>
  </si>
  <si>
    <t>Forrestfield - Wattle Grove</t>
  </si>
  <si>
    <t>Northam</t>
  </si>
  <si>
    <t>Katanning</t>
  </si>
  <si>
    <t>Noranda</t>
  </si>
  <si>
    <t>Kununurra</t>
  </si>
  <si>
    <t>Maddington - Orange Grove - Martin</t>
  </si>
  <si>
    <t>Marangaroo</t>
  </si>
  <si>
    <t>McKail - Willyung</t>
  </si>
  <si>
    <t>Derby - West Kimberley</t>
  </si>
  <si>
    <t>Kelmscott</t>
  </si>
  <si>
    <t>Brookton</t>
  </si>
  <si>
    <t>High Wycombe</t>
  </si>
  <si>
    <t>Narrogin</t>
  </si>
  <si>
    <t>South Hedland</t>
  </si>
  <si>
    <t>Butler - Merriwa - Ridgewood</t>
  </si>
  <si>
    <t>Currambine - Kinross</t>
  </si>
  <si>
    <t>Duncraig</t>
  </si>
  <si>
    <t>East Victoria Park - Carlisle</t>
  </si>
  <si>
    <t>Halls Head - Erskine</t>
  </si>
  <si>
    <t>Craigie - Beldon</t>
  </si>
  <si>
    <t>Murdoch - Kardinya</t>
  </si>
  <si>
    <t>Balcatta - Hamersley</t>
  </si>
  <si>
    <t>Waroona</t>
  </si>
  <si>
    <t>Bateman</t>
  </si>
  <si>
    <t>Banjup</t>
  </si>
  <si>
    <t>Booragoon</t>
  </si>
  <si>
    <t>Scarborough</t>
  </si>
  <si>
    <t>College Grove - Carey Park</t>
  </si>
  <si>
    <t>Swan View - Greenmount - Midvale</t>
  </si>
  <si>
    <t>Nedlands - Dalkeith - Crawley</t>
  </si>
  <si>
    <t>North Coogee</t>
  </si>
  <si>
    <t>Wembley Downs - Churchlands - Woodlands</t>
  </si>
  <si>
    <t>Mount Hawthorn - Leederville</t>
  </si>
  <si>
    <t>Kojonup</t>
  </si>
  <si>
    <t>Camillo - Champion Lakes</t>
  </si>
  <si>
    <t>Donnybrook - Balingup</t>
  </si>
  <si>
    <t>Collie</t>
  </si>
  <si>
    <t>Wagin</t>
  </si>
  <si>
    <t>Cottesloe</t>
  </si>
  <si>
    <t>Helena Valley - Koongamia</t>
  </si>
  <si>
    <t>Roebourne</t>
  </si>
  <si>
    <t>South Coast</t>
  </si>
  <si>
    <t>Brisbane South</t>
  </si>
  <si>
    <t>Darling Downs</t>
  </si>
  <si>
    <t>Cabool</t>
  </si>
  <si>
    <t>Wide Bay</t>
  </si>
  <si>
    <t>Brisbane North</t>
  </si>
  <si>
    <t>Logan River Valley</t>
  </si>
  <si>
    <t>Sunshine Coast</t>
  </si>
  <si>
    <t>Northern</t>
  </si>
  <si>
    <t>Fitzroy</t>
  </si>
  <si>
    <t>West Moreton</t>
  </si>
  <si>
    <t>Far North</t>
  </si>
  <si>
    <t>South West</t>
  </si>
  <si>
    <t>North West</t>
  </si>
  <si>
    <t>Metropolitan South</t>
  </si>
  <si>
    <t>Metropolitan North</t>
  </si>
  <si>
    <t>Metropolitan East</t>
  </si>
  <si>
    <t>Hills, Mallee &amp; Southern</t>
  </si>
  <si>
    <t>Riverland</t>
  </si>
  <si>
    <t>Metropolitan West</t>
  </si>
  <si>
    <t>Eyre Peninsula</t>
  </si>
  <si>
    <t>Yorke, Lower North &amp; Barossa</t>
  </si>
  <si>
    <t>Mid North</t>
  </si>
  <si>
    <t>South East</t>
  </si>
  <si>
    <t>Flinders &amp; Far North</t>
  </si>
  <si>
    <t>North Western</t>
  </si>
  <si>
    <t>Southern</t>
  </si>
  <si>
    <t>Grampians</t>
  </si>
  <si>
    <t>Southern Metro</t>
  </si>
  <si>
    <t>Barwon-South Western</t>
  </si>
  <si>
    <t>Eastern Metro</t>
  </si>
  <si>
    <t>Gippsland</t>
  </si>
  <si>
    <t>Loddon-Mallee</t>
  </si>
  <si>
    <t>Western Metro</t>
  </si>
  <si>
    <t>Northern Metro</t>
  </si>
  <si>
    <t>Metropolitan South West</t>
  </si>
  <si>
    <t>Metropolitan South East</t>
  </si>
  <si>
    <t>Wheatbelt</t>
  </si>
  <si>
    <t>Great Southern</t>
  </si>
  <si>
    <t>Goldfields</t>
  </si>
  <si>
    <t>Mid West</t>
  </si>
  <si>
    <t>Kimberley</t>
  </si>
  <si>
    <t>Pilbara</t>
  </si>
  <si>
    <t xml:space="preserve"> </t>
  </si>
  <si>
    <t>Applicant name ..............................................................................................</t>
  </si>
  <si>
    <t>First survey for reporting: ............................................................................</t>
  </si>
  <si>
    <t>Referred By?  ..................................................................................................</t>
  </si>
  <si>
    <t>General Administration</t>
  </si>
  <si>
    <t>Application form received?</t>
  </si>
  <si>
    <t>....................................</t>
  </si>
  <si>
    <t>Declaration completed?</t>
  </si>
  <si>
    <t>Email address added to Aged Care Clients on MS Outlook?</t>
  </si>
  <si>
    <t>Set up Client on APS?</t>
  </si>
  <si>
    <t>Add client to ACFPS billing sheet</t>
  </si>
  <si>
    <t>Invoice client for fee?</t>
  </si>
  <si>
    <t>Send out current survey worksheet (if required)</t>
  </si>
  <si>
    <t>…................................</t>
  </si>
  <si>
    <t>Has email letter to client been generated?</t>
  </si>
  <si>
    <t>Participant Kit emailed to client?</t>
  </si>
  <si>
    <t>Database Administration</t>
  </si>
  <si>
    <t>1. Added to checklists</t>
  </si>
  <si>
    <t>Data Pending and completion:</t>
  </si>
  <si>
    <t>-</t>
  </si>
  <si>
    <t>Data Control Sheet</t>
  </si>
  <si>
    <t>2. Add facility/program to the ACFPS website:</t>
  </si>
  <si>
    <t>Add Provider - Administration/Add Provider</t>
  </si>
  <si>
    <t>………………………</t>
  </si>
  <si>
    <t>Add Facility/Program - Account/Edit Facility/Program Listings</t>
  </si>
  <si>
    <t>Add Users - Administration/Add User</t>
  </si>
  <si>
    <t>3. Add facility/program to the following areas:</t>
  </si>
  <si>
    <t>Add to new participants list worksheet (Database/Admin/Admin)</t>
  </si>
  <si>
    <t>Parameters</t>
  </si>
  <si>
    <t>Survey title :</t>
  </si>
  <si>
    <t xml:space="preserve">Email : </t>
  </si>
  <si>
    <t>retirement.survey@stewartbrown.com.au</t>
  </si>
  <si>
    <t>Name of Organisation (Retirement Living Operator):</t>
  </si>
  <si>
    <t xml:space="preserve"> 02 9412 3033</t>
  </si>
  <si>
    <t xml:space="preserve">Contacts </t>
  </si>
  <si>
    <t>Teanne Lundie</t>
  </si>
  <si>
    <t>teanne.lundie@stewartbrown.com.au</t>
  </si>
  <si>
    <t>Retirement Living Survey</t>
  </si>
  <si>
    <t>Manager</t>
  </si>
  <si>
    <t>Analyst</t>
  </si>
  <si>
    <t>Partner</t>
  </si>
  <si>
    <t xml:space="preserve">Stuart Hutcheon </t>
  </si>
  <si>
    <t>stuart.hutcheon@stewartbrown.com.au</t>
  </si>
  <si>
    <t xml:space="preserve">Select all states you operate retirement living in </t>
  </si>
  <si>
    <t>Year village was built?</t>
  </si>
  <si>
    <t>Name of Village:</t>
  </si>
  <si>
    <t>(Enter Village Name)</t>
  </si>
  <si>
    <t>For providers with a large number of villages, you are welcome to create your own csv file with this data and email this to us if this is more convenient for you</t>
  </si>
  <si>
    <t>Registration - Retirement Living Villages</t>
  </si>
  <si>
    <t>Provide the survey on an annual basis;</t>
  </si>
  <si>
    <t>Distribute reports in accordance with the Survey Timetable;</t>
  </si>
  <si>
    <t>Provide the data to StewartBrown in the format set out in the Participant's Kit (as amended from time to time), and by the deadline as set out in the Survey Timetable provided to participants;</t>
  </si>
  <si>
    <t>Advise StewartBrown of any changes in details of a village that are likely to or have affected the results of the village in a significant manner.  Examples of such matters might include changes to number of units, redevelopment work on the village, and decisions to change between providing services using in-house staff to provide those services using contractors;</t>
  </si>
  <si>
    <t>Survey</t>
  </si>
  <si>
    <t xml:space="preserve">&lt; refers to what the process is </t>
  </si>
  <si>
    <t xml:space="preserve">&lt; reports </t>
  </si>
  <si>
    <t xml:space="preserve">Performance </t>
  </si>
  <si>
    <t>&lt; type of data collected</t>
  </si>
  <si>
    <t xml:space="preserve">operational, sales, resident contract structures, resident demographic, and financial </t>
  </si>
  <si>
    <t>land lease communities</t>
  </si>
  <si>
    <t>community housing</t>
  </si>
  <si>
    <t>All key aspects of Retirement Living from Independent Living, Assisted Living/Serviced Apartments, Land Lease communities, Senior Rental, and Seniors Social Housing</t>
  </si>
  <si>
    <t>Organisation activity and service mix</t>
  </si>
  <si>
    <t>Aged Care service mix</t>
  </si>
  <si>
    <t>Resident contract structures</t>
  </si>
  <si>
    <t>Resident demographics</t>
  </si>
  <si>
    <t>Entry/ingoing contribution prices and sales</t>
  </si>
  <si>
    <t>Village services and amenities</t>
  </si>
  <si>
    <t>Care services provided within villages</t>
  </si>
  <si>
    <t>Recurrent service charges</t>
  </si>
  <si>
    <t>Key village operating income and expenditure items</t>
  </si>
  <si>
    <t>Village development plans</t>
  </si>
  <si>
    <t>Renovation/refurbishment and unit reinstatement cost</t>
  </si>
  <si>
    <t>&lt; frequency of distribution</t>
  </si>
  <si>
    <t>Each year</t>
  </si>
  <si>
    <t>village</t>
  </si>
  <si>
    <t>&lt;participating villages</t>
  </si>
  <si>
    <t>StewartBrown will be collecting data from organisations with the purpose of providing benchmarks and other summary reports to participants and industry bodies.  We will not be collecting personal information, but rather corporate data and as such we are not bound by the National Privacy Principles or the Privacy Act 1998. We will however still be abiding by these National Privacy Principles with respect to the data and other information collected, as we are committed to ensuring the highest level of privacy over the information collected.  In accordance with these principles:</t>
  </si>
  <si>
    <t>Please tick box to confirm agreement</t>
  </si>
  <si>
    <t xml:space="preserve">Deadline for
data submission </t>
  </si>
  <si>
    <t>2024-25</t>
  </si>
  <si>
    <t>One-off Joining Fee</t>
  </si>
  <si>
    <t>SMALL</t>
  </si>
  <si>
    <t>MEDIUM</t>
  </si>
  <si>
    <t>LARGE</t>
  </si>
  <si>
    <t>1 to 5</t>
  </si>
  <si>
    <t>6 to 10</t>
  </si>
  <si>
    <t>More than 10</t>
  </si>
  <si>
    <t>Joining Fee</t>
  </si>
  <si>
    <t xml:space="preserve">The joining fee includes the provision of the Participant's Kit and training of the staff providing the data for the survey.  </t>
  </si>
  <si>
    <t>Number of villages</t>
  </si>
  <si>
    <t>The one-off Joining Fee is based on the total number of villages</t>
  </si>
  <si>
    <t>of each organisation.  The fees shown below do not include GST.</t>
  </si>
  <si>
    <t>Project Analyst</t>
  </si>
  <si>
    <t>3. Retirement Villages</t>
  </si>
  <si>
    <t>5. Price Structure</t>
  </si>
  <si>
    <t>6. Terms and Conditions</t>
  </si>
  <si>
    <t>&lt;&lt; change this to change everywhere</t>
  </si>
  <si>
    <t>Operator</t>
  </si>
  <si>
    <t>&lt; information tabs</t>
  </si>
  <si>
    <t>&lt; needs finalising</t>
  </si>
  <si>
    <t xml:space="preserve">&lt; input required </t>
  </si>
  <si>
    <t>&lt; registration declaration</t>
  </si>
  <si>
    <t>Terms and Conditions tab</t>
  </si>
  <si>
    <t>NOTE: hide (new clients) tabs for existing clients/participants of Aged Care Financial Performance Survey</t>
  </si>
  <si>
    <t>Administrator</t>
  </si>
  <si>
    <t>Address:</t>
  </si>
  <si>
    <t>Villages</t>
  </si>
  <si>
    <t>Village type</t>
  </si>
  <si>
    <t>Independent living</t>
  </si>
  <si>
    <t>Assisted Living/Serviced Apartments</t>
  </si>
  <si>
    <t>Land Lease Communites</t>
  </si>
  <si>
    <t>Rental housing</t>
  </si>
  <si>
    <t>Social housing</t>
  </si>
  <si>
    <t>Participation Fees Estimation</t>
  </si>
  <si>
    <t>The survey Participation Fees exclude GST and are expressed as a cost per annum.  These fees are based on the number of villages.  The fee estimate is as follows and will be confirmed during once your registration:</t>
  </si>
  <si>
    <t>Number of Villages</t>
  </si>
  <si>
    <t>Annual Fee estimate</t>
  </si>
  <si>
    <t>50 +</t>
  </si>
  <si>
    <t>11 to 20</t>
  </si>
  <si>
    <t>"per survey"</t>
  </si>
  <si>
    <t>Retirement Village Survey Rates</t>
  </si>
  <si>
    <t>Role and responsibility of Participants</t>
  </si>
  <si>
    <t>As the provider of the Performance Surveys service, StewartBrown will:</t>
  </si>
  <si>
    <t>Provide a report on the survey results including a general analysis of results across all villages and a report comparing sector results and the results of each participating village within the participating organisation;</t>
  </si>
  <si>
    <t>We will work with participants to assist in in developing reports produced by their systems in the format required by the survey so as to minimise work involved in completing the data collection forms.  We will accept electronic files containing the data in the correct format by way of e-mail or Zip file.</t>
  </si>
  <si>
    <t xml:space="preserve">Retirement Living/Independent Living </t>
  </si>
  <si>
    <t>Assisted living/serviced apartments (operating under the Retirement Village Act)</t>
  </si>
  <si>
    <t>Seniors social housing</t>
  </si>
  <si>
    <t>Seniors rental housing</t>
  </si>
  <si>
    <t>A generic report based upon the overall results of the survey, which will analyse the results and include summary tables of data. This report is dynamic in style and content and we will always look to participants for suggestions for information to be included in the report and/or a video presentation of the survey results ;</t>
  </si>
  <si>
    <t>Via access to the StewartBrown Benchmarking website (main delivery method)</t>
  </si>
  <si>
    <t>StewartBrown and all participants will abide by the following with respect to confidentiality of information collected or produced as part of the Survey:</t>
  </si>
  <si>
    <t>For training and marketing purposes, StewartBrown has the right to publish data resulting from the survey as examples of the benchmarking process. However, such examples will not identify any of the participating organisations.</t>
  </si>
  <si>
    <t>Any report or material provided to participants as part of the Survey process will be kept confidential by the participant.</t>
  </si>
  <si>
    <t>Where StewartBrown facilitates contact between participants to discuss the Survey results, such discussions and any information shared between participants will be kept confidential by the participants.</t>
  </si>
  <si>
    <t>Annual or special reports</t>
  </si>
  <si>
    <t>Participants can copy the annual or special reports for internal distribution to management and Directors as long as the recipients are made aware of the privacy, confidentiality and copyright provisions of these terms and conditions and they agree to abide by them.</t>
  </si>
  <si>
    <t>All parties to this Survey process should be committed to the quality of information provided and the continuous improvement of the service. To this end:</t>
  </si>
  <si>
    <t>StewartBrown will ensure that procedures are in place to safeguard the integrity of the information produced in the Survey process.</t>
  </si>
  <si>
    <t>StewartBrown will continue to provide means of receiving feedback from participants in the Survey and will endeavour to act upon that feedback where considered practicable and useful to participants as a whole.</t>
  </si>
  <si>
    <t>7. StewartBrown Contact Details</t>
  </si>
  <si>
    <t>4. Survey Timetable</t>
  </si>
  <si>
    <t>It also includes the set-up of these villages on our systems and access to our benchmarking website.</t>
  </si>
  <si>
    <t>Please provide the following information for each Retirement Living Village for which data is to be submitted.</t>
  </si>
  <si>
    <t>Facilitate contact between like organisations, where possible, at the request of a participant so that participating organisations can investigate further where they may be able to improve their performance.  This will only be done with the express permission of all parties involved;</t>
  </si>
  <si>
    <t>Ensure the privacy, security and confidentiality of the information provided by participants</t>
  </si>
  <si>
    <t>A digital copy of the data collection forms in the form of a series of Excel work-sheets.</t>
  </si>
  <si>
    <t>Unauthorised copying of any material or reports produced by StewartBrown as part of the Survey process is not permitted.  Copying and distribution of such material will only be permitted after receiving the express written permission of StewartBrown.</t>
  </si>
  <si>
    <t xml:space="preserve">The Registration Kit contains all the information that you will need to understand the Survey process; the outcomes of the Survey and the responsibilities of each party to the Survey.  You are encouraged to read the documentation contained in this kit carefully.  Please contact us if there is something that you need clarified.  </t>
  </si>
  <si>
    <t xml:space="preserve">Once you have registered to participate in our Survey you will be provided with a Participant’s Kit.  This contains all the forms in both a hard copy and electronic format to be able to provide us with your data in the proper format.  You are also provided with a detailed line-by-line description of what should be included and what should be excluded in any individual data line item.  This helps us to ensure that the data that we are collecting and analysing is comparable on a like for like basis. </t>
  </si>
  <si>
    <t>If you have any questions regarding this Survey or either of the kits you can contact any of the following people for assistance:</t>
  </si>
  <si>
    <t>Provide all participants with data collection aids in an digital format;</t>
  </si>
  <si>
    <t>Details of the individual line items for which data is collected and the definitions of each of these line items are included in the Participant's Kit.  Data will be collected on the following:</t>
  </si>
  <si>
    <t>All data collected will be on a financial year basis unless otherwise stated.</t>
  </si>
  <si>
    <t>The materials and reports deemed to be included in the Survey process include, but are not limited to:</t>
  </si>
  <si>
    <t>Village Number</t>
  </si>
  <si>
    <t>Per Village Cost</t>
  </si>
  <si>
    <t>50+</t>
  </si>
  <si>
    <t>Annual survey</t>
  </si>
  <si>
    <t>$450 - $750</t>
  </si>
  <si>
    <t>$350 - $636</t>
  </si>
  <si>
    <t>$240 - $571</t>
  </si>
  <si>
    <t>$235 (max)</t>
  </si>
  <si>
    <t>Average per village</t>
  </si>
  <si>
    <t>3 to 5</t>
  </si>
  <si>
    <t>$500 to $833</t>
  </si>
  <si>
    <t>Attention: Lachlan Scott</t>
  </si>
  <si>
    <t>Lachlan Scott</t>
  </si>
  <si>
    <t xml:space="preserve">Survey Administration </t>
  </si>
  <si>
    <t>30-Nov-25</t>
  </si>
  <si>
    <t>Lachlan.scott@stewartbrown.com.au</t>
  </si>
  <si>
    <r>
      <t xml:space="preserve">Or by telephone on </t>
    </r>
    <r>
      <rPr>
        <b/>
        <sz val="11"/>
        <color theme="4"/>
        <rFont val="Calibri"/>
        <family val="2"/>
        <scheme val="minor"/>
      </rPr>
      <t>(02) 9412 3033</t>
    </r>
    <r>
      <rPr>
        <sz val="11"/>
        <color theme="1"/>
        <rFont val="Calibri"/>
        <family val="2"/>
        <scheme val="minor"/>
      </rPr>
      <t xml:space="preserve"> during normal business hours.  Further contact details are included in this registration kit.</t>
    </r>
  </si>
  <si>
    <r>
      <rPr>
        <b/>
        <sz val="11"/>
        <color rgb="FF1464BB"/>
        <rFont val="Calibri"/>
        <family val="2"/>
        <scheme val="minor"/>
      </rPr>
      <t xml:space="preserve">Main Contact </t>
    </r>
    <r>
      <rPr>
        <sz val="11"/>
        <color theme="1"/>
        <rFont val="Calibri"/>
        <family val="2"/>
        <scheme val="minor"/>
      </rPr>
      <t>(for all general Benchmark queries and administration)</t>
    </r>
  </si>
  <si>
    <r>
      <rPr>
        <b/>
        <sz val="11"/>
        <color rgb="FF1464BB"/>
        <rFont val="Calibri"/>
        <family val="2"/>
        <scheme val="minor"/>
      </rPr>
      <t>Accounts Payable</t>
    </r>
    <r>
      <rPr>
        <b/>
        <sz val="11"/>
        <color theme="1"/>
        <rFont val="Calibri"/>
        <family val="2"/>
        <scheme val="minor"/>
      </rPr>
      <t xml:space="preserve"> </t>
    </r>
    <r>
      <rPr>
        <sz val="11"/>
        <color theme="1"/>
        <rFont val="Calibri"/>
        <family val="2"/>
        <scheme val="minor"/>
      </rPr>
      <t>(email address and phone number)</t>
    </r>
  </si>
  <si>
    <r>
      <rPr>
        <b/>
        <sz val="11"/>
        <color rgb="FF1464BB"/>
        <rFont val="Calibri"/>
        <family val="2"/>
        <scheme val="minor"/>
      </rPr>
      <t>Contacts for data collection</t>
    </r>
    <r>
      <rPr>
        <b/>
        <sz val="11"/>
        <color theme="1"/>
        <rFont val="Calibri"/>
        <family val="2"/>
        <scheme val="minor"/>
      </rPr>
      <t xml:space="preserve"> </t>
    </r>
    <r>
      <rPr>
        <sz val="11"/>
        <color theme="1"/>
        <rFont val="Calibri"/>
        <family val="2"/>
        <scheme val="minor"/>
      </rPr>
      <t>(if not same as main contact)</t>
    </r>
  </si>
  <si>
    <r>
      <t>Postal Address</t>
    </r>
    <r>
      <rPr>
        <sz val="11"/>
        <color rgb="FF1464BB"/>
        <rFont val="Calibri"/>
        <family val="2"/>
        <scheme val="minor"/>
      </rPr>
      <t> </t>
    </r>
    <r>
      <rPr>
        <b/>
        <sz val="11"/>
        <color rgb="FF1464BB"/>
        <rFont val="Calibri"/>
        <family val="2"/>
        <scheme val="minor"/>
      </rPr>
      <t>:</t>
    </r>
  </si>
  <si>
    <r>
      <rPr>
        <b/>
        <sz val="11"/>
        <color rgb="FF1464BB"/>
        <rFont val="Calibri"/>
        <family val="2"/>
        <scheme val="minor"/>
      </rPr>
      <t>Phone:</t>
    </r>
    <r>
      <rPr>
        <sz val="11"/>
        <color theme="1"/>
        <rFont val="Calibri"/>
        <family val="2"/>
        <scheme val="minor"/>
      </rPr>
      <t xml:space="preserve"> (02) 9412 3033 </t>
    </r>
  </si>
  <si>
    <r>
      <rPr>
        <b/>
        <sz val="11"/>
        <color rgb="FF1464BB"/>
        <rFont val="Calibri"/>
        <family val="2"/>
        <scheme val="minor"/>
      </rPr>
      <t>Web:</t>
    </r>
    <r>
      <rPr>
        <sz val="11"/>
        <color rgb="FF1464BB"/>
        <rFont val="Calibri"/>
        <family val="2"/>
        <scheme val="minor"/>
      </rPr>
      <t xml:space="preserve"> </t>
    </r>
    <r>
      <rPr>
        <sz val="11"/>
        <color theme="1"/>
        <rFont val="Calibri"/>
        <family val="2"/>
        <scheme val="minor"/>
      </rPr>
      <t>www.stewartbrown.com.au</t>
    </r>
  </si>
  <si>
    <r>
      <rPr>
        <b/>
        <sz val="11"/>
        <color rgb="FF1464BB"/>
        <rFont val="Calibri"/>
        <family val="2"/>
        <scheme val="minor"/>
      </rPr>
      <t>Email:</t>
    </r>
    <r>
      <rPr>
        <sz val="11"/>
        <color rgb="FF0070C0"/>
        <rFont val="Calibri"/>
        <family val="2"/>
        <scheme val="minor"/>
      </rPr>
      <t xml:space="preserve"> </t>
    </r>
    <r>
      <rPr>
        <sz val="11"/>
        <color theme="1"/>
        <rFont val="Calibri"/>
        <family val="2"/>
        <scheme val="minor"/>
      </rPr>
      <t>retirement.survey@stewartbrown.com.au</t>
    </r>
  </si>
  <si>
    <t>The Participation Fees are reviewed annually. The next review will apply from the 2026 Survey.</t>
  </si>
  <si>
    <t xml:space="preserve">Registration Kit 2025    </t>
  </si>
  <si>
    <t>Kit Contents</t>
  </si>
  <si>
    <t>Purpose Of Survey</t>
  </si>
  <si>
    <t>Application Form</t>
  </si>
  <si>
    <t>Organisation Details</t>
  </si>
  <si>
    <t>Contact Details</t>
  </si>
  <si>
    <t>Terms and Conditions</t>
  </si>
  <si>
    <t>Role and Responsibility of StewartBrown</t>
  </si>
  <si>
    <t>Role of Responsibility of Participants</t>
  </si>
  <si>
    <t>Data Collection Methods</t>
  </si>
  <si>
    <t>Data To Be Collected</t>
  </si>
  <si>
    <t>Reports Produced &amp; Method of Distribution</t>
  </si>
  <si>
    <t>Privacy Policy</t>
  </si>
  <si>
    <t>Confidentiality of Information</t>
  </si>
  <si>
    <t>Copyright</t>
  </si>
  <si>
    <t>Quality Assurance</t>
  </si>
  <si>
    <t>Price Structure</t>
  </si>
  <si>
    <t>Registration Declaration</t>
  </si>
  <si>
    <t>28-Feb-26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</si>
</sst>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4" formatCode="_-&quot;$&quot;* #,##0.00_-;\-&quot;$&quot;* #,##0.00_-;_-&quot;$&quot;* &quot;-&quot;??_-;_-@_-"/>
    <numFmt numFmtId="43" formatCode="_-* #,##0.00_-;\-* #,##0.00_-;_-* &quot;-&quot;??_-;_-@_-"/>
    <numFmt numFmtId="164" formatCode="\(0#\)\ ####\ ####"/>
    <numFmt numFmtId="165" formatCode="##\ ###\ ###\ ###\ ###"/>
    <numFmt numFmtId="166" formatCode="_-* #,##0_-;\-* #,##0_-;_-* &quot;-&quot;??_-;_-@_-"/>
    <numFmt numFmtId="167" formatCode="_(* #,##0_);_(* \(#,##0\);_(* &quot;-&quot;??_);_(@_)"/>
    <numFmt numFmtId="168" formatCode="[&lt;=99]####\-####;\(0#\)\ ####\ ####"/>
    <numFmt numFmtId="169" formatCode="[&lt;=9999]###\-###;0###\ ###\ ###"/>
    <numFmt numFmtId="170" formatCode="##\ ###\ ###\ ###"/>
    <numFmt numFmtId="171" formatCode="#0"/>
    <numFmt numFmtId="172" formatCode="&quot;$&quot;#,##0.00"/>
    <numFmt numFmtId="173" formatCode="_-&quot;$&quot;* #,##0_-;\-&quot;$&quot;* #,##0_-;_-&quot;$&quot;* &quot;-&quot;??_-;_-@_-"/>
  </numFmts>
  <fonts count="75">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theme="1"/>
      <name val="Calibri"/>
      <family val="2"/>
      <scheme val="minor"/>
    </font>
    <font>
      <sz val="10"/>
      <name val="Calibri"/>
      <family val="2"/>
      <scheme val="minor"/>
    </font>
    <font>
      <sz val="10"/>
      <color theme="1" tint="0.34998626667073579"/>
      <name val="Calibri"/>
      <family val="2"/>
      <scheme val="minor"/>
    </font>
    <font>
      <sz val="12"/>
      <color rgb="FF0000FF"/>
      <name val="Calibri"/>
      <family val="2"/>
      <scheme val="minor"/>
    </font>
    <font>
      <sz val="12"/>
      <name val="Calibri"/>
      <family val="2"/>
      <scheme val="minor"/>
    </font>
    <font>
      <i/>
      <sz val="12"/>
      <name val="Calibri"/>
      <family val="2"/>
      <scheme val="minor"/>
    </font>
    <font>
      <sz val="14"/>
      <color theme="1" tint="0.34998626667073579"/>
      <name val="Calibri"/>
      <family val="2"/>
      <scheme val="minor"/>
    </font>
    <font>
      <b/>
      <sz val="12"/>
      <color rgb="FF0070C0"/>
      <name val="Calibri"/>
      <family val="2"/>
      <scheme val="minor"/>
    </font>
    <font>
      <i/>
      <sz val="11"/>
      <color theme="1"/>
      <name val="Calibri"/>
      <family val="2"/>
      <scheme val="minor"/>
    </font>
    <font>
      <b/>
      <sz val="12"/>
      <color theme="1"/>
      <name val="Calibri"/>
      <family val="2"/>
      <scheme val="minor"/>
    </font>
    <font>
      <sz val="11"/>
      <name val="Times New Roman"/>
      <family val="1"/>
    </font>
    <font>
      <sz val="11"/>
      <name val="Calibri"/>
      <family val="2"/>
      <scheme val="minor"/>
    </font>
    <font>
      <sz val="10"/>
      <color rgb="FF000000"/>
      <name val="Calibri"/>
      <family val="2"/>
      <scheme val="minor"/>
    </font>
    <font>
      <sz val="10"/>
      <name val="Wingdings"/>
      <charset val="2"/>
    </font>
    <font>
      <sz val="12"/>
      <color theme="1"/>
      <name val="Adobe Devanagari"/>
      <family val="1"/>
    </font>
    <font>
      <i/>
      <sz val="11"/>
      <color rgb="FF0070C0"/>
      <name val="Calibri"/>
      <family val="2"/>
      <scheme val="minor"/>
    </font>
    <font>
      <sz val="8"/>
      <color theme="1"/>
      <name val="Calibri"/>
      <family val="2"/>
      <scheme val="minor"/>
    </font>
    <font>
      <b/>
      <sz val="11"/>
      <color rgb="FF000000"/>
      <name val="Calibri"/>
      <family val="2"/>
      <scheme val="minor"/>
    </font>
    <font>
      <sz val="11"/>
      <color rgb="FF000000"/>
      <name val="Calibri"/>
      <family val="2"/>
      <scheme val="minor"/>
    </font>
    <font>
      <i/>
      <sz val="11"/>
      <color rgb="FFFF3399"/>
      <name val="Calibri"/>
      <family val="2"/>
      <scheme val="minor"/>
    </font>
    <font>
      <b/>
      <i/>
      <u/>
      <sz val="11"/>
      <color theme="1"/>
      <name val="Calibri"/>
      <family val="2"/>
      <scheme val="minor"/>
    </font>
    <font>
      <b/>
      <sz val="11"/>
      <color rgb="FF333399"/>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b/>
      <sz val="10"/>
      <name val="Arial"/>
      <family val="2"/>
    </font>
    <font>
      <b/>
      <i/>
      <sz val="10"/>
      <name val="Arial"/>
      <family val="2"/>
    </font>
    <font>
      <i/>
      <sz val="10"/>
      <name val="Arial"/>
      <family val="2"/>
    </font>
    <font>
      <sz val="7"/>
      <name val="Arial"/>
      <family val="2"/>
    </font>
    <font>
      <u/>
      <sz val="10"/>
      <name val="Arial"/>
      <family val="2"/>
    </font>
    <font>
      <u/>
      <sz val="10"/>
      <color theme="10"/>
      <name val="Arial"/>
      <family val="2"/>
    </font>
    <font>
      <u/>
      <sz val="11"/>
      <color rgb="FFFF3399"/>
      <name val="Calibri"/>
      <family val="2"/>
      <scheme val="minor"/>
    </font>
    <font>
      <sz val="8"/>
      <color theme="1"/>
      <name val="Andale WT"/>
      <family val="2"/>
    </font>
    <font>
      <sz val="10"/>
      <name val="Times New Roman"/>
      <family val="1"/>
    </font>
    <font>
      <b/>
      <sz val="10"/>
      <name val="Times New Roman"/>
      <family val="1"/>
    </font>
    <font>
      <sz val="10"/>
      <name val="Calibri"/>
      <family val="2"/>
    </font>
    <font>
      <sz val="11"/>
      <color rgb="FFFF0000"/>
      <name val="Calibri"/>
      <family val="2"/>
      <scheme val="minor"/>
    </font>
    <font>
      <b/>
      <i/>
      <sz val="11"/>
      <name val="Calibri"/>
      <family val="2"/>
      <scheme val="minor"/>
    </font>
    <font>
      <sz val="8"/>
      <name val="Calibri"/>
      <family val="2"/>
      <scheme val="minor"/>
    </font>
    <font>
      <sz val="12"/>
      <color rgb="FFFF0000"/>
      <name val="Calibri"/>
      <family val="2"/>
      <scheme val="minor"/>
    </font>
    <font>
      <b/>
      <i/>
      <sz val="12"/>
      <name val="Calibri"/>
      <family val="2"/>
      <scheme val="minor"/>
    </font>
    <font>
      <sz val="14"/>
      <name val="Calibri"/>
      <family val="2"/>
      <scheme val="minor"/>
    </font>
    <font>
      <sz val="22"/>
      <color theme="1"/>
      <name val="Avenir Next LT Pro Demi"/>
      <family val="2"/>
    </font>
    <font>
      <b/>
      <sz val="14"/>
      <color theme="1"/>
      <name val="Calibri"/>
      <family val="2"/>
      <scheme val="minor"/>
    </font>
    <font>
      <sz val="22"/>
      <color rgb="FF0000CC"/>
      <name val="Avenir Next LT Pro Demi"/>
      <family val="2"/>
    </font>
    <font>
      <sz val="12"/>
      <color rgb="FFF72585"/>
      <name val="Calibri"/>
      <family val="2"/>
      <scheme val="minor"/>
    </font>
    <font>
      <sz val="10"/>
      <color theme="0"/>
      <name val="Calibri"/>
      <family val="2"/>
      <scheme val="minor"/>
    </font>
    <font>
      <u/>
      <sz val="11"/>
      <color rgb="FF0000CC"/>
      <name val="Calibri"/>
      <family val="2"/>
      <scheme val="minor"/>
    </font>
    <font>
      <u/>
      <sz val="11"/>
      <color rgb="FFE22EBD"/>
      <name val="Calibri"/>
      <family val="2"/>
      <scheme val="minor"/>
    </font>
    <font>
      <u/>
      <sz val="11"/>
      <color rgb="FF1464BB"/>
      <name val="Calibri"/>
      <family val="2"/>
      <scheme val="minor"/>
    </font>
    <font>
      <b/>
      <sz val="11"/>
      <color theme="4"/>
      <name val="Calibri"/>
      <family val="2"/>
      <scheme val="minor"/>
    </font>
    <font>
      <b/>
      <sz val="10"/>
      <color rgb="FF003366"/>
      <name val="Calibri"/>
      <family val="2"/>
      <scheme val="minor"/>
    </font>
    <font>
      <sz val="10"/>
      <color rgb="FF003366"/>
      <name val="Calibri"/>
      <family val="2"/>
      <scheme val="minor"/>
    </font>
    <font>
      <b/>
      <sz val="14"/>
      <color rgb="FF003366"/>
      <name val="Mundial"/>
      <family val="3"/>
    </font>
    <font>
      <b/>
      <sz val="11"/>
      <color rgb="FF1464BB"/>
      <name val="Calibri"/>
      <family val="2"/>
      <scheme val="minor"/>
    </font>
    <font>
      <b/>
      <sz val="11"/>
      <color rgb="FF0070C0"/>
      <name val="Calibri"/>
      <family val="2"/>
      <scheme val="minor"/>
    </font>
    <font>
      <b/>
      <sz val="12"/>
      <color rgb="FF1464BB"/>
      <name val="Calibri"/>
      <family val="2"/>
      <scheme val="minor"/>
    </font>
    <font>
      <sz val="11"/>
      <color rgb="FF1464BB"/>
      <name val="Calibri"/>
      <family val="2"/>
      <scheme val="minor"/>
    </font>
    <font>
      <sz val="11"/>
      <color rgb="FF0070C0"/>
      <name val="Calibri"/>
      <family val="2"/>
      <scheme val="minor"/>
    </font>
    <font>
      <b/>
      <sz val="11"/>
      <color rgb="FF003366"/>
      <name val="Calibri"/>
      <family val="2"/>
      <scheme val="minor"/>
    </font>
    <font>
      <u/>
      <sz val="11"/>
      <color rgb="FFE22E8D"/>
      <name val="Calibri"/>
      <family val="2"/>
      <scheme val="minor"/>
    </font>
    <font>
      <b/>
      <sz val="12"/>
      <color rgb="FFE22EBD"/>
      <name val="Calibri"/>
      <family val="2"/>
      <scheme val="minor"/>
    </font>
    <font>
      <b/>
      <sz val="11"/>
      <name val="Calibri"/>
      <family val="2"/>
      <scheme val="minor"/>
    </font>
    <font>
      <b/>
      <sz val="26"/>
      <color rgb="FF1464BB"/>
      <name val="Mudial"/>
    </font>
    <font>
      <b/>
      <sz val="20"/>
      <color rgb="FF1464BB"/>
      <name val="Mudial"/>
    </font>
    <font>
      <b/>
      <sz val="18"/>
      <color rgb="FF1464BB"/>
      <name val="Mundial"/>
      <family val="3"/>
    </font>
    <font>
      <b/>
      <sz val="16"/>
      <color rgb="FF1464BB"/>
      <name val="Mudial"/>
    </font>
    <font>
      <b/>
      <sz val="14"/>
      <color rgb="FF1464BB"/>
      <name val="Mundial"/>
      <family val="3"/>
    </font>
    <font>
      <b/>
      <sz val="18"/>
      <color rgb="FF1464BB"/>
      <name val="Calibri"/>
      <family val="2"/>
      <scheme val="minor"/>
    </font>
  </fonts>
  <fills count="20">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rgb="FFDDEBF7"/>
        <bgColor indexed="64"/>
      </patternFill>
    </fill>
    <fill>
      <patternFill patternType="solid">
        <fgColor rgb="FFBFD2E2"/>
      </patternFill>
    </fill>
    <fill>
      <patternFill patternType="solid">
        <fgColor rgb="FFB7E9F9"/>
        <bgColor indexed="64"/>
      </patternFill>
    </fill>
    <fill>
      <patternFill patternType="solid">
        <fgColor rgb="FF0000CC"/>
        <bgColor indexed="64"/>
      </patternFill>
    </fill>
    <fill>
      <patternFill patternType="solid">
        <fgColor rgb="FFF72585"/>
        <bgColor indexed="64"/>
      </patternFill>
    </fill>
    <fill>
      <patternFill patternType="solid">
        <fgColor rgb="FFFF000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D4E6FA"/>
        <bgColor indexed="64"/>
      </patternFill>
    </fill>
    <fill>
      <patternFill patternType="solid">
        <fgColor rgb="FFFADAEB"/>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right style="medium">
        <color rgb="FFFFFFFF"/>
      </right>
      <top/>
      <bottom/>
      <diagonal/>
    </border>
    <border>
      <left style="medium">
        <color rgb="FFFFFFFF"/>
      </left>
      <right style="medium">
        <color rgb="FFFFFFFF"/>
      </right>
      <top style="medium">
        <color rgb="FFFFFFFF"/>
      </top>
      <bottom/>
      <diagonal/>
    </border>
    <border>
      <left style="thin">
        <color indexed="64"/>
      </left>
      <right/>
      <top style="thin">
        <color indexed="64"/>
      </top>
      <bottom/>
      <diagonal/>
    </border>
    <border>
      <left style="thin">
        <color indexed="64"/>
      </left>
      <right/>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608BB4"/>
      </left>
      <right style="medium">
        <color rgb="FF608BB4"/>
      </right>
      <top style="medium">
        <color rgb="FF608BB4"/>
      </top>
      <bottom style="medium">
        <color rgb="FF608BB4"/>
      </bottom>
      <diagonal/>
    </border>
    <border>
      <left style="medium">
        <color rgb="FFCCCCCC"/>
      </left>
      <right style="medium">
        <color rgb="FFCCCCCC"/>
      </right>
      <top/>
      <bottom style="medium">
        <color rgb="FFCCCCCC"/>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style="medium">
        <color rgb="FFFFFFFF"/>
      </right>
      <top/>
      <bottom style="medium">
        <color rgb="FFFFFFFF"/>
      </bottom>
      <diagonal/>
    </border>
    <border>
      <left style="medium">
        <color rgb="FFFFFFFF"/>
      </left>
      <right style="medium">
        <color rgb="FFFFFFFF"/>
      </right>
      <top style="medium">
        <color rgb="FFFFFFFF"/>
      </top>
      <bottom style="medium">
        <color theme="0"/>
      </bottom>
      <diagonal/>
    </border>
  </borders>
  <cellStyleXfs count="15">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1" fillId="0" borderId="0"/>
    <xf numFmtId="0" fontId="15" fillId="0" borderId="0"/>
    <xf numFmtId="0" fontId="15" fillId="0" borderId="0"/>
    <xf numFmtId="0" fontId="27" fillId="0" borderId="0"/>
    <xf numFmtId="43" fontId="27" fillId="0" borderId="0" applyFont="0" applyFill="0" applyBorder="0" applyAlignment="0" applyProtection="0"/>
    <xf numFmtId="0" fontId="30" fillId="0" borderId="0"/>
    <xf numFmtId="0" fontId="36" fillId="0" borderId="0" applyNumberFormat="0" applyFill="0" applyBorder="0" applyAlignment="0" applyProtection="0"/>
    <xf numFmtId="0" fontId="39" fillId="0" borderId="0"/>
    <xf numFmtId="43" fontId="1" fillId="0" borderId="0" applyFont="0" applyFill="0" applyBorder="0" applyAlignment="0" applyProtection="0"/>
    <xf numFmtId="43" fontId="27"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85">
    <xf numFmtId="0" fontId="0" fillId="0" borderId="0" xfId="0"/>
    <xf numFmtId="0" fontId="0" fillId="2" borderId="0" xfId="0" applyFill="1"/>
    <xf numFmtId="0" fontId="5" fillId="2" borderId="0" xfId="0" applyFont="1" applyFill="1"/>
    <xf numFmtId="0" fontId="6" fillId="2" borderId="0" xfId="0" applyFont="1" applyFill="1"/>
    <xf numFmtId="0" fontId="7" fillId="2" borderId="0" xfId="0" applyFont="1" applyFill="1"/>
    <xf numFmtId="0" fontId="5" fillId="0" borderId="0" xfId="0" applyFont="1"/>
    <xf numFmtId="0" fontId="5" fillId="0" borderId="0" xfId="0" applyFont="1" applyAlignment="1">
      <alignment vertical="center"/>
    </xf>
    <xf numFmtId="0" fontId="0" fillId="0" borderId="0" xfId="0" applyAlignment="1">
      <alignment vertical="center"/>
    </xf>
    <xf numFmtId="0" fontId="11" fillId="2" borderId="0" xfId="0" applyFont="1" applyFill="1" applyAlignment="1">
      <alignment horizontal="center"/>
    </xf>
    <xf numFmtId="0" fontId="2" fillId="0" borderId="0" xfId="0" applyFont="1"/>
    <xf numFmtId="0" fontId="3" fillId="0" borderId="0" xfId="0" applyFont="1" applyAlignment="1">
      <alignment horizontal="center"/>
    </xf>
    <xf numFmtId="0" fontId="3" fillId="0" borderId="0" xfId="0" applyFont="1"/>
    <xf numFmtId="0" fontId="0" fillId="0" borderId="0" xfId="0" applyAlignment="1">
      <alignment horizontal="right" wrapText="1"/>
    </xf>
    <xf numFmtId="0" fontId="0" fillId="0" borderId="0" xfId="0" applyAlignment="1">
      <alignment horizontal="right" vertical="top" wrapText="1"/>
    </xf>
    <xf numFmtId="0" fontId="17" fillId="0" borderId="0" xfId="0" quotePrefix="1" applyFont="1" applyAlignment="1">
      <alignment vertical="center"/>
    </xf>
    <xf numFmtId="0" fontId="19" fillId="0" borderId="0" xfId="0" applyFont="1" applyAlignment="1">
      <alignment horizontal="right"/>
    </xf>
    <xf numFmtId="0" fontId="5" fillId="0" borderId="0" xfId="0" applyFont="1" applyAlignment="1">
      <alignment horizontal="left" indent="1"/>
    </xf>
    <xf numFmtId="0" fontId="20" fillId="0" borderId="0" xfId="0" applyFont="1"/>
    <xf numFmtId="0" fontId="12" fillId="0" borderId="0" xfId="0" applyFont="1" applyAlignment="1">
      <alignment vertical="center"/>
    </xf>
    <xf numFmtId="0" fontId="21" fillId="0" borderId="0" xfId="0" applyFont="1" applyAlignment="1">
      <alignment vertical="center"/>
    </xf>
    <xf numFmtId="0" fontId="5" fillId="0" borderId="0" xfId="0" applyFont="1" applyAlignment="1">
      <alignment horizontal="right"/>
    </xf>
    <xf numFmtId="0" fontId="5" fillId="0" borderId="0" xfId="0" applyFont="1" applyAlignment="1">
      <alignment horizontal="right" vertical="top"/>
    </xf>
    <xf numFmtId="0" fontId="19" fillId="0" borderId="0" xfId="0" applyFont="1" applyAlignment="1">
      <alignment horizontal="right" vertical="center"/>
    </xf>
    <xf numFmtId="0" fontId="19" fillId="0" borderId="0" xfId="0" applyFont="1" applyAlignment="1">
      <alignment horizontal="right" vertical="top"/>
    </xf>
    <xf numFmtId="0" fontId="5" fillId="0" borderId="0" xfId="0" applyFont="1" applyAlignment="1">
      <alignment horizontal="right" vertical="top" indent="1"/>
    </xf>
    <xf numFmtId="0" fontId="5" fillId="0" borderId="0" xfId="0" applyFont="1" applyAlignment="1">
      <alignment horizontal="right" indent="1"/>
    </xf>
    <xf numFmtId="0" fontId="26" fillId="0" borderId="0" xfId="0" applyFont="1" applyAlignment="1">
      <alignment vertical="center"/>
    </xf>
    <xf numFmtId="0" fontId="27" fillId="2" borderId="0" xfId="6" applyFill="1"/>
    <xf numFmtId="0" fontId="27" fillId="0" borderId="0" xfId="6"/>
    <xf numFmtId="0" fontId="28" fillId="0" borderId="10" xfId="6" applyFont="1" applyBorder="1"/>
    <xf numFmtId="0" fontId="6" fillId="0" borderId="3" xfId="6" applyFont="1" applyBorder="1"/>
    <xf numFmtId="0" fontId="28" fillId="0" borderId="11" xfId="6" applyFont="1" applyBorder="1" applyAlignment="1">
      <alignment horizontal="center" wrapText="1"/>
    </xf>
    <xf numFmtId="0" fontId="28" fillId="0" borderId="0" xfId="6" applyFont="1" applyAlignment="1">
      <alignment horizontal="center" wrapText="1"/>
    </xf>
    <xf numFmtId="0" fontId="27" fillId="0" borderId="0" xfId="6" applyAlignment="1">
      <alignment wrapText="1"/>
    </xf>
    <xf numFmtId="0" fontId="28" fillId="0" borderId="11" xfId="6" applyFont="1" applyBorder="1"/>
    <xf numFmtId="0" fontId="28" fillId="0" borderId="0" xfId="6" applyFont="1" applyAlignment="1">
      <alignment horizontal="center"/>
    </xf>
    <xf numFmtId="0" fontId="6" fillId="0" borderId="11" xfId="6" applyFont="1" applyBorder="1" applyAlignment="1">
      <alignment horizontal="center"/>
    </xf>
    <xf numFmtId="167" fontId="6" fillId="3" borderId="0" xfId="7" applyNumberFormat="1" applyFont="1" applyFill="1"/>
    <xf numFmtId="166" fontId="6" fillId="0" borderId="0" xfId="7" applyNumberFormat="1" applyFont="1"/>
    <xf numFmtId="166" fontId="27" fillId="0" borderId="0" xfId="6" applyNumberFormat="1"/>
    <xf numFmtId="0" fontId="27" fillId="2" borderId="12" xfId="6" applyFill="1" applyBorder="1"/>
    <xf numFmtId="0" fontId="25" fillId="2" borderId="12" xfId="6" applyFont="1" applyFill="1" applyBorder="1" applyAlignment="1">
      <alignment horizontal="center"/>
    </xf>
    <xf numFmtId="0" fontId="29" fillId="2" borderId="0" xfId="6" applyFont="1" applyFill="1" applyAlignment="1">
      <alignment horizontal="center" wrapText="1"/>
    </xf>
    <xf numFmtId="0" fontId="30" fillId="0" borderId="0" xfId="8"/>
    <xf numFmtId="0" fontId="30" fillId="0" borderId="0" xfId="8" applyAlignment="1">
      <alignment horizontal="right"/>
    </xf>
    <xf numFmtId="0" fontId="30" fillId="4" borderId="4" xfId="8" applyFill="1" applyBorder="1" applyAlignment="1">
      <alignment horizontal="center"/>
    </xf>
    <xf numFmtId="0" fontId="30" fillId="4" borderId="4" xfId="8" applyFill="1" applyBorder="1"/>
    <xf numFmtId="0" fontId="31" fillId="0" borderId="0" xfId="8" applyFont="1"/>
    <xf numFmtId="0" fontId="32" fillId="5" borderId="0" xfId="8" applyFont="1" applyFill="1"/>
    <xf numFmtId="0" fontId="33" fillId="5" borderId="0" xfId="8" applyFont="1" applyFill="1"/>
    <xf numFmtId="0" fontId="33" fillId="0" borderId="0" xfId="8" applyFont="1"/>
    <xf numFmtId="0" fontId="30" fillId="5" borderId="0" xfId="8" applyFill="1"/>
    <xf numFmtId="0" fontId="33" fillId="0" borderId="4" xfId="8" applyFont="1" applyBorder="1" applyAlignment="1">
      <alignment horizontal="center"/>
    </xf>
    <xf numFmtId="0" fontId="33" fillId="0" borderId="4" xfId="8" applyFont="1" applyBorder="1"/>
    <xf numFmtId="0" fontId="30" fillId="0" borderId="1" xfId="8" applyBorder="1"/>
    <xf numFmtId="0" fontId="31" fillId="0" borderId="1" xfId="8" applyFont="1" applyBorder="1"/>
    <xf numFmtId="0" fontId="33" fillId="0" borderId="1" xfId="8" applyFont="1" applyBorder="1"/>
    <xf numFmtId="0" fontId="31" fillId="4" borderId="0" xfId="8" applyFont="1" applyFill="1"/>
    <xf numFmtId="0" fontId="30" fillId="4" borderId="0" xfId="8" applyFill="1"/>
    <xf numFmtId="0" fontId="30" fillId="4" borderId="13" xfId="8" applyFill="1" applyBorder="1"/>
    <xf numFmtId="0" fontId="30" fillId="0" borderId="0" xfId="8" applyAlignment="1">
      <alignment horizontal="left"/>
    </xf>
    <xf numFmtId="0" fontId="30" fillId="4" borderId="1" xfId="8" applyFill="1" applyBorder="1"/>
    <xf numFmtId="0" fontId="30" fillId="0" borderId="2" xfId="8" applyBorder="1"/>
    <xf numFmtId="0" fontId="30" fillId="0" borderId="3" xfId="8" applyBorder="1"/>
    <xf numFmtId="0" fontId="31" fillId="5" borderId="0" xfId="8" applyFont="1" applyFill="1"/>
    <xf numFmtId="168" fontId="30" fillId="0" borderId="2" xfId="8" applyNumberFormat="1" applyBorder="1"/>
    <xf numFmtId="0" fontId="34" fillId="0" borderId="0" xfId="8" applyFont="1"/>
    <xf numFmtId="0" fontId="35" fillId="0" borderId="2" xfId="8" applyFont="1" applyBorder="1"/>
    <xf numFmtId="0" fontId="36" fillId="0" borderId="0" xfId="9" applyBorder="1"/>
    <xf numFmtId="0" fontId="36" fillId="0" borderId="2" xfId="9" applyBorder="1"/>
    <xf numFmtId="0" fontId="36" fillId="0" borderId="0" xfId="9" applyFill="1" applyBorder="1"/>
    <xf numFmtId="14" fontId="30" fillId="0" borderId="0" xfId="8" applyNumberFormat="1" applyAlignment="1">
      <alignment horizontal="center"/>
    </xf>
    <xf numFmtId="170" fontId="30" fillId="0" borderId="2" xfId="8" applyNumberFormat="1" applyBorder="1" applyAlignment="1">
      <alignment horizontal="left"/>
    </xf>
    <xf numFmtId="0" fontId="30" fillId="0" borderId="0" xfId="8" applyAlignment="1">
      <alignment horizontal="center"/>
    </xf>
    <xf numFmtId="0" fontId="31" fillId="5" borderId="0" xfId="8" quotePrefix="1" applyFont="1" applyFill="1"/>
    <xf numFmtId="168" fontId="0" fillId="0" borderId="0" xfId="0" applyNumberFormat="1"/>
    <xf numFmtId="169" fontId="0" fillId="0" borderId="0" xfId="0" applyNumberFormat="1"/>
    <xf numFmtId="0" fontId="37" fillId="0" borderId="0" xfId="2" applyFont="1" applyAlignment="1">
      <alignment vertical="center"/>
    </xf>
    <xf numFmtId="0" fontId="9" fillId="2" borderId="0" xfId="5" applyFont="1" applyFill="1" applyAlignment="1">
      <alignment horizontal="left" vertical="center" wrapText="1" indent="1"/>
    </xf>
    <xf numFmtId="167" fontId="16" fillId="0" borderId="1" xfId="1" applyNumberFormat="1" applyFont="1" applyFill="1" applyBorder="1" applyProtection="1">
      <protection locked="0"/>
    </xf>
    <xf numFmtId="0" fontId="0" fillId="6" borderId="4" xfId="0" applyFill="1" applyBorder="1"/>
    <xf numFmtId="0" fontId="3" fillId="6" borderId="4" xfId="0" applyFont="1" applyFill="1" applyBorder="1"/>
    <xf numFmtId="0" fontId="5" fillId="2" borderId="0" xfId="0" applyFont="1" applyFill="1" applyAlignment="1">
      <alignment horizontal="left" indent="1"/>
    </xf>
    <xf numFmtId="0" fontId="9" fillId="0" borderId="0" xfId="0" applyFont="1" applyAlignment="1">
      <alignment horizontal="left" indent="1"/>
    </xf>
    <xf numFmtId="0" fontId="38" fillId="7" borderId="15" xfId="0" applyFont="1" applyFill="1" applyBorder="1" applyAlignment="1">
      <alignment horizontal="center" vertical="top" wrapText="1"/>
    </xf>
    <xf numFmtId="0" fontId="38" fillId="0" borderId="16" xfId="0" applyFont="1" applyBorder="1" applyAlignment="1">
      <alignment horizontal="right" vertical="top"/>
    </xf>
    <xf numFmtId="0" fontId="38" fillId="0" borderId="16" xfId="0" applyFont="1" applyBorder="1" applyAlignment="1">
      <alignment horizontal="left" vertical="top"/>
    </xf>
    <xf numFmtId="0" fontId="0" fillId="0" borderId="16" xfId="0" applyBorder="1"/>
    <xf numFmtId="171" fontId="38" fillId="0" borderId="16" xfId="0" applyNumberFormat="1" applyFont="1" applyBorder="1" applyAlignment="1">
      <alignment horizontal="right" vertical="top"/>
    </xf>
    <xf numFmtId="0" fontId="16" fillId="6" borderId="4" xfId="0" applyFont="1" applyFill="1" applyBorder="1"/>
    <xf numFmtId="167" fontId="16" fillId="6" borderId="4" xfId="1" applyNumberFormat="1" applyFont="1" applyFill="1" applyBorder="1" applyProtection="1">
      <protection locked="0"/>
    </xf>
    <xf numFmtId="171" fontId="38" fillId="0" borderId="16" xfId="0" applyNumberFormat="1" applyFont="1" applyBorder="1" applyAlignment="1">
      <alignment horizontal="center" vertical="top"/>
    </xf>
    <xf numFmtId="0" fontId="16" fillId="0" borderId="3" xfId="1" applyNumberFormat="1" applyFont="1" applyFill="1" applyBorder="1" applyAlignment="1" applyProtection="1">
      <alignment horizontal="left"/>
      <protection locked="0"/>
    </xf>
    <xf numFmtId="0" fontId="39" fillId="0" borderId="10" xfId="10" applyBorder="1"/>
    <xf numFmtId="0" fontId="39" fillId="0" borderId="3" xfId="10" applyBorder="1"/>
    <xf numFmtId="0" fontId="39" fillId="0" borderId="17" xfId="10" applyBorder="1"/>
    <xf numFmtId="0" fontId="39" fillId="0" borderId="0" xfId="10"/>
    <xf numFmtId="0" fontId="39" fillId="0" borderId="11" xfId="10" applyBorder="1"/>
    <xf numFmtId="0" fontId="39" fillId="0" borderId="18" xfId="10" applyBorder="1"/>
    <xf numFmtId="0" fontId="39" fillId="0" borderId="19" xfId="10" applyBorder="1"/>
    <xf numFmtId="0" fontId="39" fillId="0" borderId="1" xfId="10" applyBorder="1"/>
    <xf numFmtId="0" fontId="39" fillId="0" borderId="14" xfId="10" applyBorder="1"/>
    <xf numFmtId="0" fontId="40" fillId="0" borderId="11" xfId="10" applyFont="1" applyBorder="1"/>
    <xf numFmtId="0" fontId="40" fillId="0" borderId="11" xfId="10" applyFont="1" applyBorder="1" applyAlignment="1">
      <alignment horizontal="left"/>
    </xf>
    <xf numFmtId="0" fontId="39" fillId="0" borderId="11" xfId="10" applyBorder="1" applyAlignment="1">
      <alignment horizontal="center"/>
    </xf>
    <xf numFmtId="0" fontId="18" fillId="0" borderId="0" xfId="10" applyFont="1"/>
    <xf numFmtId="0" fontId="39" fillId="0" borderId="18" xfId="10" applyBorder="1" applyAlignment="1">
      <alignment horizontal="left"/>
    </xf>
    <xf numFmtId="0" fontId="41" fillId="0" borderId="0" xfId="10" applyFont="1"/>
    <xf numFmtId="0" fontId="39" fillId="0" borderId="0" xfId="10" applyAlignment="1">
      <alignment horizontal="right"/>
    </xf>
    <xf numFmtId="0" fontId="39" fillId="0" borderId="0" xfId="10" applyAlignment="1">
      <alignment horizontal="justify" wrapText="1"/>
    </xf>
    <xf numFmtId="0" fontId="24" fillId="0" borderId="0" xfId="0" applyFont="1" applyAlignment="1">
      <alignment vertical="center" wrapText="1"/>
    </xf>
    <xf numFmtId="0" fontId="0" fillId="0" borderId="0" xfId="0" applyAlignment="1">
      <alignment horizontal="left" indent="2"/>
    </xf>
    <xf numFmtId="0" fontId="24" fillId="0" borderId="0" xfId="0" applyFont="1" applyAlignment="1">
      <alignment vertical="center"/>
    </xf>
    <xf numFmtId="0" fontId="43" fillId="0" borderId="0" xfId="0" applyFont="1" applyAlignment="1">
      <alignment horizontal="center" vertical="center"/>
    </xf>
    <xf numFmtId="0" fontId="45" fillId="0" borderId="0" xfId="0" applyFont="1"/>
    <xf numFmtId="0" fontId="45" fillId="0" borderId="0" xfId="0" applyFont="1" applyAlignment="1">
      <alignment wrapText="1"/>
    </xf>
    <xf numFmtId="0" fontId="45" fillId="0" borderId="0" xfId="0" applyFont="1" applyAlignment="1">
      <alignment vertical="top" wrapText="1"/>
    </xf>
    <xf numFmtId="0" fontId="0" fillId="0" borderId="18" xfId="0" applyBorder="1"/>
    <xf numFmtId="0" fontId="0" fillId="0" borderId="3" xfId="0" applyBorder="1"/>
    <xf numFmtId="0" fontId="0" fillId="0" borderId="10" xfId="0" applyBorder="1"/>
    <xf numFmtId="0" fontId="0" fillId="0" borderId="1" xfId="0" applyBorder="1"/>
    <xf numFmtId="0" fontId="46" fillId="0" borderId="0" xfId="0" applyFont="1" applyAlignment="1">
      <alignment vertical="center"/>
    </xf>
    <xf numFmtId="0" fontId="47"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vertical="center"/>
    </xf>
    <xf numFmtId="0" fontId="5" fillId="0" borderId="0" xfId="0" applyFont="1" applyAlignment="1">
      <alignment vertical="center" wrapText="1"/>
    </xf>
    <xf numFmtId="0" fontId="0" fillId="0" borderId="14" xfId="0" applyBorder="1"/>
    <xf numFmtId="0" fontId="0" fillId="0" borderId="11" xfId="0" applyBorder="1"/>
    <xf numFmtId="0" fontId="0" fillId="0" borderId="19" xfId="0" applyBorder="1"/>
    <xf numFmtId="0" fontId="0" fillId="0" borderId="17" xfId="0" applyBorder="1"/>
    <xf numFmtId="0" fontId="0" fillId="0" borderId="0" xfId="0" quotePrefix="1" applyAlignment="1">
      <alignment vertical="top" wrapText="1"/>
    </xf>
    <xf numFmtId="6" fontId="27" fillId="2" borderId="0" xfId="6" applyNumberFormat="1" applyFill="1"/>
    <xf numFmtId="0" fontId="0" fillId="0" borderId="0" xfId="0" quotePrefix="1" applyAlignment="1">
      <alignment vertical="top"/>
    </xf>
    <xf numFmtId="0" fontId="0" fillId="9" borderId="0" xfId="0" applyFill="1"/>
    <xf numFmtId="0" fontId="14" fillId="0" borderId="0" xfId="0" applyFont="1"/>
    <xf numFmtId="0" fontId="49" fillId="0" borderId="0" xfId="0" applyFont="1"/>
    <xf numFmtId="0" fontId="42" fillId="0" borderId="0" xfId="0" applyFont="1"/>
    <xf numFmtId="0" fontId="0" fillId="10" borderId="0" xfId="0" applyFill="1"/>
    <xf numFmtId="0" fontId="42" fillId="11" borderId="0" xfId="0" applyFont="1" applyFill="1"/>
    <xf numFmtId="0" fontId="16" fillId="8" borderId="0" xfId="0" applyFont="1" applyFill="1"/>
    <xf numFmtId="0" fontId="0" fillId="12" borderId="0" xfId="0" applyFill="1"/>
    <xf numFmtId="0" fontId="4" fillId="12" borderId="0" xfId="2" applyFill="1"/>
    <xf numFmtId="0" fontId="6" fillId="14" borderId="11" xfId="6" applyFont="1" applyFill="1" applyBorder="1" applyAlignment="1">
      <alignment horizontal="center"/>
    </xf>
    <xf numFmtId="0" fontId="6" fillId="13" borderId="11" xfId="6" applyFont="1" applyFill="1" applyBorder="1" applyAlignment="1">
      <alignment horizontal="center"/>
    </xf>
    <xf numFmtId="0" fontId="6" fillId="15" borderId="11" xfId="6" applyFont="1" applyFill="1" applyBorder="1" applyAlignment="1">
      <alignment horizontal="center"/>
    </xf>
    <xf numFmtId="0" fontId="6" fillId="16" borderId="11" xfId="6" applyFont="1" applyFill="1" applyBorder="1" applyAlignment="1">
      <alignment horizontal="center"/>
    </xf>
    <xf numFmtId="0" fontId="6" fillId="16" borderId="4" xfId="6" applyFont="1" applyFill="1" applyBorder="1"/>
    <xf numFmtId="172" fontId="6" fillId="16" borderId="4" xfId="0" applyNumberFormat="1" applyFont="1" applyFill="1" applyBorder="1" applyAlignment="1">
      <alignment horizontal="center" vertical="center"/>
    </xf>
    <xf numFmtId="0" fontId="6" fillId="16" borderId="4" xfId="6" quotePrefix="1" applyFont="1" applyFill="1" applyBorder="1"/>
    <xf numFmtId="0" fontId="52" fillId="17" borderId="4" xfId="6" applyFont="1" applyFill="1" applyBorder="1"/>
    <xf numFmtId="9" fontId="52" fillId="17" borderId="4" xfId="14" applyFont="1" applyFill="1" applyBorder="1"/>
    <xf numFmtId="9" fontId="27" fillId="0" borderId="0" xfId="14" applyFont="1"/>
    <xf numFmtId="0" fontId="9" fillId="0" borderId="0" xfId="0" applyFont="1" applyAlignment="1">
      <alignment horizontal="left" wrapText="1" indent="1"/>
    </xf>
    <xf numFmtId="6" fontId="5" fillId="0" borderId="0" xfId="0" applyNumberFormat="1" applyFont="1"/>
    <xf numFmtId="0" fontId="16" fillId="0" borderId="0" xfId="1" applyNumberFormat="1" applyFont="1" applyFill="1" applyBorder="1" applyAlignment="1" applyProtection="1">
      <alignment horizontal="left"/>
      <protection locked="0"/>
    </xf>
    <xf numFmtId="0" fontId="9" fillId="0" borderId="0" xfId="0" applyFont="1" applyAlignment="1">
      <alignment vertical="center" wrapText="1"/>
    </xf>
    <xf numFmtId="0" fontId="13" fillId="0" borderId="0" xfId="0" quotePrefix="1" applyFont="1" applyAlignment="1">
      <alignment horizontal="left" vertical="top" wrapText="1"/>
    </xf>
    <xf numFmtId="0" fontId="0" fillId="0" borderId="0" xfId="0" applyAlignment="1">
      <alignment horizontal="center" vertical="center"/>
    </xf>
    <xf numFmtId="0" fontId="50" fillId="0" borderId="0" xfId="0" applyFont="1" applyAlignment="1">
      <alignment horizontal="center" vertical="center"/>
    </xf>
    <xf numFmtId="0" fontId="51" fillId="0" borderId="0" xfId="0" applyFont="1" applyAlignment="1">
      <alignment vertical="center"/>
    </xf>
    <xf numFmtId="0" fontId="53" fillId="0" borderId="0" xfId="2" applyFont="1" applyFill="1"/>
    <xf numFmtId="0" fontId="37" fillId="0" borderId="0" xfId="2" applyFont="1" applyFill="1" applyAlignment="1">
      <alignment vertical="center"/>
    </xf>
    <xf numFmtId="0" fontId="8" fillId="0" borderId="0" xfId="0" applyFont="1" applyAlignment="1">
      <alignment vertical="center"/>
    </xf>
    <xf numFmtId="0" fontId="10" fillId="0" borderId="0" xfId="0" applyFont="1" applyAlignment="1">
      <alignment vertical="center"/>
    </xf>
    <xf numFmtId="0" fontId="42" fillId="0" borderId="0" xfId="0" applyFont="1" applyAlignment="1">
      <alignment horizontal="right" vertical="center"/>
    </xf>
    <xf numFmtId="0" fontId="7" fillId="0" borderId="0" xfId="0" applyFont="1" applyAlignment="1">
      <alignment horizontal="left"/>
    </xf>
    <xf numFmtId="0" fontId="11" fillId="0" borderId="0" xfId="0" applyFont="1"/>
    <xf numFmtId="0" fontId="0" fillId="0" borderId="0" xfId="0" applyAlignment="1">
      <alignment horizontal="left"/>
    </xf>
    <xf numFmtId="0" fontId="2" fillId="0" borderId="3" xfId="0" applyFont="1" applyBorder="1" applyAlignment="1">
      <alignment horizontal="left"/>
    </xf>
    <xf numFmtId="0" fontId="0" fillId="0" borderId="3" xfId="0" applyBorder="1" applyAlignment="1">
      <alignment horizontal="left"/>
    </xf>
    <xf numFmtId="0" fontId="27" fillId="0" borderId="0" xfId="6" applyAlignment="1">
      <alignment vertical="center"/>
    </xf>
    <xf numFmtId="0" fontId="27" fillId="0" borderId="0" xfId="6" applyAlignment="1">
      <alignment horizontal="right" vertical="center"/>
      <extLst>
        <ext xmlns:xfpb="http://schemas.microsoft.com/office/spreadsheetml/2022/featurepropertybag" uri="{C7286773-470A-42A8-94C5-96B5CB345126}">
          <xfpb:xfComplement i="0"/>
        </ext>
      </extLst>
    </xf>
    <xf numFmtId="0" fontId="1" fillId="0" borderId="0" xfId="6" applyFont="1" applyAlignment="1">
      <alignment vertical="center"/>
      <extLst>
        <ext xmlns:xfpb="http://schemas.microsoft.com/office/spreadsheetml/2022/featurepropertybag" uri="{C7286773-470A-42A8-94C5-96B5CB345126}">
          <xfpb:xfComplement i="0"/>
        </ext>
      </extLst>
    </xf>
    <xf numFmtId="0" fontId="1" fillId="0" borderId="0" xfId="6" applyFont="1" applyAlignment="1">
      <alignment vertical="center"/>
    </xf>
    <xf numFmtId="0" fontId="0" fillId="0" borderId="0" xfId="0" applyAlignment="1">
      <alignment wrapText="1"/>
    </xf>
    <xf numFmtId="0" fontId="54" fillId="0" borderId="0" xfId="2" applyFont="1" applyFill="1" applyAlignment="1">
      <alignment vertical="center"/>
    </xf>
    <xf numFmtId="0" fontId="0" fillId="0" borderId="0" xfId="0" applyAlignment="1">
      <alignment vertical="top"/>
    </xf>
    <xf numFmtId="0" fontId="48" fillId="0" borderId="0" xfId="0" applyFont="1" applyAlignment="1">
      <alignment horizontal="center" vertical="top"/>
    </xf>
    <xf numFmtId="0" fontId="55" fillId="0" borderId="0" xfId="2" applyFont="1" applyFill="1" applyAlignment="1">
      <alignment vertical="center"/>
    </xf>
    <xf numFmtId="0" fontId="55" fillId="0" borderId="0" xfId="2" applyFont="1" applyFill="1"/>
    <xf numFmtId="0" fontId="16" fillId="0" borderId="0" xfId="0" applyFont="1" applyAlignment="1">
      <alignment vertical="center"/>
    </xf>
    <xf numFmtId="0" fontId="57" fillId="0" borderId="0" xfId="0" applyFont="1"/>
    <xf numFmtId="0" fontId="58" fillId="0" borderId="0" xfId="0" applyFont="1"/>
    <xf numFmtId="0" fontId="0" fillId="18" borderId="1" xfId="0" applyFill="1" applyBorder="1" applyAlignment="1">
      <alignment horizontal="left"/>
    </xf>
    <xf numFmtId="164" fontId="0" fillId="18" borderId="1" xfId="0" applyNumberFormat="1" applyFill="1" applyBorder="1" applyAlignment="1">
      <alignment horizontal="left"/>
    </xf>
    <xf numFmtId="0" fontId="0" fillId="18" borderId="2" xfId="0" applyFill="1" applyBorder="1" applyAlignment="1">
      <alignment horizontal="left"/>
    </xf>
    <xf numFmtId="0" fontId="57" fillId="2" borderId="0" xfId="0" applyFont="1" applyFill="1"/>
    <xf numFmtId="0" fontId="58" fillId="2" borderId="0" xfId="0" applyFont="1" applyFill="1"/>
    <xf numFmtId="0" fontId="59" fillId="0" borderId="0" xfId="0" applyFont="1" applyAlignment="1">
      <alignment vertical="center"/>
    </xf>
    <xf numFmtId="0" fontId="2" fillId="0" borderId="0" xfId="0" applyFont="1" applyAlignment="1">
      <alignment vertical="center"/>
    </xf>
    <xf numFmtId="0" fontId="2" fillId="2" borderId="0" xfId="0" applyFont="1" applyFill="1" applyAlignment="1">
      <alignment vertical="center"/>
    </xf>
    <xf numFmtId="0" fontId="60" fillId="0" borderId="0" xfId="0" applyFont="1" applyAlignment="1">
      <alignment vertical="center"/>
    </xf>
    <xf numFmtId="17" fontId="0" fillId="2" borderId="0" xfId="0" applyNumberFormat="1" applyFill="1" applyAlignment="1">
      <alignment horizontal="left" indent="1"/>
    </xf>
    <xf numFmtId="0" fontId="16" fillId="2" borderId="0" xfId="5" applyFont="1" applyFill="1" applyAlignment="1">
      <alignment horizontal="left" vertical="center" wrapText="1" indent="1"/>
    </xf>
    <xf numFmtId="0" fontId="0" fillId="2" borderId="0" xfId="0" applyFill="1" applyAlignment="1">
      <alignment horizontal="left" indent="1"/>
    </xf>
    <xf numFmtId="0" fontId="0" fillId="0" borderId="0" xfId="0" applyAlignment="1">
      <alignment horizontal="right"/>
    </xf>
    <xf numFmtId="0" fontId="0" fillId="2" borderId="0" xfId="6" applyFont="1" applyFill="1" applyAlignment="1">
      <alignment horizontal="right" vertical="center"/>
      <extLst>
        <ext xmlns:xfpb="http://schemas.microsoft.com/office/spreadsheetml/2022/featurepropertybag" uri="{C7286773-470A-42A8-94C5-96B5CB345126}">
          <xfpb:xfComplement i="0"/>
        </ext>
      </extLst>
    </xf>
    <xf numFmtId="0" fontId="62" fillId="0" borderId="0" xfId="0" applyFont="1" applyAlignment="1">
      <alignment vertical="center"/>
    </xf>
    <xf numFmtId="0" fontId="62" fillId="0" borderId="0" xfId="0" applyFont="1"/>
    <xf numFmtId="17" fontId="60" fillId="2" borderId="0" xfId="0" applyNumberFormat="1" applyFont="1" applyFill="1" applyAlignment="1">
      <alignment horizontal="left"/>
    </xf>
    <xf numFmtId="0" fontId="55" fillId="12" borderId="0" xfId="2" applyFont="1" applyFill="1"/>
    <xf numFmtId="0" fontId="0" fillId="18" borderId="0" xfId="0" applyFill="1"/>
    <xf numFmtId="0" fontId="0" fillId="18" borderId="1" xfId="0" applyFill="1" applyBorder="1"/>
    <xf numFmtId="168" fontId="0" fillId="18" borderId="14" xfId="0" applyNumberFormat="1" applyFill="1" applyBorder="1" applyAlignment="1">
      <alignment horizontal="left"/>
    </xf>
    <xf numFmtId="169" fontId="0" fillId="18" borderId="1" xfId="0" applyNumberFormat="1" applyFill="1" applyBorder="1" applyAlignment="1">
      <alignment horizontal="left"/>
    </xf>
    <xf numFmtId="164" fontId="0" fillId="18" borderId="14" xfId="0" applyNumberFormat="1" applyFill="1" applyBorder="1" applyAlignment="1">
      <alignment horizontal="left"/>
    </xf>
    <xf numFmtId="0" fontId="43" fillId="18" borderId="4" xfId="4" applyFont="1" applyFill="1" applyBorder="1" applyAlignment="1" applyProtection="1">
      <alignment horizontal="left" vertical="top" wrapText="1"/>
      <protection locked="0"/>
    </xf>
    <xf numFmtId="49" fontId="16" fillId="18" borderId="4" xfId="1" applyNumberFormat="1" applyFont="1" applyFill="1" applyBorder="1" applyAlignment="1" applyProtection="1">
      <alignment horizontal="left"/>
      <protection locked="0"/>
    </xf>
    <xf numFmtId="167" fontId="16" fillId="18" borderId="4" xfId="1" applyNumberFormat="1" applyFont="1" applyFill="1" applyBorder="1" applyAlignment="1" applyProtection="1">
      <alignment horizontal="left"/>
      <protection locked="0"/>
    </xf>
    <xf numFmtId="1" fontId="16" fillId="18" borderId="4" xfId="1" quotePrefix="1" applyNumberFormat="1" applyFont="1" applyFill="1" applyBorder="1" applyAlignment="1" applyProtection="1">
      <alignment horizontal="left"/>
      <protection locked="0"/>
    </xf>
    <xf numFmtId="1" fontId="0" fillId="18" borderId="4" xfId="0" applyNumberFormat="1" applyFill="1" applyBorder="1" applyAlignment="1">
      <alignment horizontal="left"/>
    </xf>
    <xf numFmtId="0" fontId="55" fillId="0" borderId="0" xfId="2" applyFont="1" applyAlignment="1">
      <alignment horizontal="left" indent="1"/>
    </xf>
    <xf numFmtId="0" fontId="62" fillId="2" borderId="0" xfId="0" applyFont="1" applyFill="1"/>
    <xf numFmtId="173" fontId="0" fillId="18" borderId="0" xfId="13" applyNumberFormat="1" applyFont="1" applyFill="1"/>
    <xf numFmtId="0" fontId="22" fillId="18" borderId="5" xfId="0" applyFont="1" applyFill="1" applyBorder="1" applyAlignment="1">
      <alignment horizontal="center" vertical="center" wrapText="1"/>
    </xf>
    <xf numFmtId="0" fontId="22" fillId="18" borderId="6" xfId="0" applyFont="1" applyFill="1" applyBorder="1" applyAlignment="1">
      <alignment horizontal="center" vertical="center" wrapText="1"/>
    </xf>
    <xf numFmtId="0" fontId="22" fillId="18" borderId="7" xfId="0" applyFont="1" applyFill="1" applyBorder="1" applyAlignment="1">
      <alignment horizontal="center" vertical="center" wrapText="1"/>
    </xf>
    <xf numFmtId="0" fontId="22" fillId="18" borderId="8" xfId="0" applyFont="1" applyFill="1" applyBorder="1" applyAlignment="1">
      <alignment horizontal="center" vertical="center" wrapText="1"/>
    </xf>
    <xf numFmtId="0" fontId="2" fillId="18" borderId="7" xfId="0" applyFont="1" applyFill="1" applyBorder="1" applyAlignment="1">
      <alignment horizontal="center" vertical="center" wrapText="1"/>
    </xf>
    <xf numFmtId="0" fontId="22" fillId="18" borderId="20" xfId="0" applyFont="1" applyFill="1" applyBorder="1" applyAlignment="1">
      <alignment horizontal="center" vertical="center" wrapText="1"/>
    </xf>
    <xf numFmtId="0" fontId="22" fillId="18" borderId="21" xfId="0" applyFont="1" applyFill="1" applyBorder="1" applyAlignment="1">
      <alignment horizontal="center" vertical="center" wrapText="1"/>
    </xf>
    <xf numFmtId="0" fontId="23" fillId="19" borderId="22" xfId="0" applyFont="1" applyFill="1" applyBorder="1" applyAlignment="1">
      <alignment horizontal="center" vertical="center" wrapText="1"/>
    </xf>
    <xf numFmtId="0" fontId="23" fillId="19" borderId="7" xfId="0" applyFont="1" applyFill="1" applyBorder="1" applyAlignment="1">
      <alignment horizontal="center" vertical="center" wrapText="1"/>
    </xf>
    <xf numFmtId="6" fontId="23" fillId="19" borderId="20" xfId="0" applyNumberFormat="1" applyFont="1" applyFill="1" applyBorder="1" applyAlignment="1">
      <alignment horizontal="center" vertical="center" wrapText="1"/>
    </xf>
    <xf numFmtId="6" fontId="23" fillId="19" borderId="7" xfId="0" applyNumberFormat="1" applyFont="1" applyFill="1" applyBorder="1" applyAlignment="1">
      <alignment horizontal="center" vertical="center" wrapText="1"/>
    </xf>
    <xf numFmtId="6" fontId="23" fillId="19" borderId="23" xfId="0" applyNumberFormat="1" applyFont="1" applyFill="1" applyBorder="1" applyAlignment="1">
      <alignment horizontal="center" vertical="center" wrapText="1"/>
    </xf>
    <xf numFmtId="6" fontId="23" fillId="19" borderId="22" xfId="0" applyNumberFormat="1"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extLst>
        <ext xmlns:xfpb="http://schemas.microsoft.com/office/spreadsheetml/2022/featurepropertybag" uri="{C7286773-470A-42A8-94C5-96B5CB345126}">
          <xfpb:xfComplement i="0"/>
        </ext>
      </extLst>
    </xf>
    <xf numFmtId="0" fontId="23" fillId="19" borderId="24" xfId="0" applyFont="1" applyFill="1" applyBorder="1" applyAlignment="1">
      <alignment horizontal="center" vertical="center" wrapText="1"/>
    </xf>
    <xf numFmtId="0" fontId="61" fillId="0" borderId="0" xfId="0" applyFont="1" applyAlignment="1">
      <alignment vertical="center"/>
    </xf>
    <xf numFmtId="0" fontId="65" fillId="0" borderId="0" xfId="0" applyFont="1" applyAlignment="1">
      <alignment vertical="center"/>
    </xf>
    <xf numFmtId="0" fontId="0" fillId="0" borderId="0" xfId="0" applyAlignment="1">
      <alignment horizontal="justify" vertical="center"/>
    </xf>
    <xf numFmtId="0" fontId="66" fillId="0" borderId="0" xfId="2" applyFont="1" applyAlignment="1">
      <alignment vertical="center"/>
    </xf>
    <xf numFmtId="0" fontId="23" fillId="18" borderId="22" xfId="0" applyFont="1" applyFill="1" applyBorder="1" applyAlignment="1">
      <alignment horizontal="center" vertical="center" wrapText="1"/>
    </xf>
    <xf numFmtId="0" fontId="22" fillId="18" borderId="5" xfId="0" applyFont="1" applyFill="1" applyBorder="1" applyAlignment="1">
      <alignment horizontal="center" vertical="center"/>
    </xf>
    <xf numFmtId="0" fontId="4" fillId="0" borderId="0" xfId="2" applyFill="1" applyAlignment="1">
      <alignment vertical="center"/>
    </xf>
    <xf numFmtId="0" fontId="67" fillId="0" borderId="0" xfId="0" applyFont="1"/>
    <xf numFmtId="0" fontId="63" fillId="0" borderId="0" xfId="0" applyFont="1"/>
    <xf numFmtId="0" fontId="68" fillId="19" borderId="4" xfId="4" applyFont="1" applyFill="1" applyBorder="1" applyAlignment="1" applyProtection="1">
      <alignment horizontal="center" vertical="top" wrapText="1"/>
      <protection locked="0"/>
    </xf>
    <xf numFmtId="0" fontId="71" fillId="0" borderId="0" xfId="0" applyFont="1" applyAlignment="1">
      <alignment vertical="center"/>
    </xf>
    <xf numFmtId="0" fontId="73" fillId="0" borderId="0" xfId="0" applyFont="1" applyAlignment="1">
      <alignment vertical="center"/>
    </xf>
    <xf numFmtId="0" fontId="74" fillId="0" borderId="0" xfId="0" applyFont="1" applyAlignment="1">
      <alignment vertical="center"/>
    </xf>
    <xf numFmtId="0" fontId="5" fillId="0" borderId="0" xfId="0" applyFont="1" applyAlignment="1">
      <alignment wrapText="1"/>
    </xf>
    <xf numFmtId="0" fontId="0" fillId="0" borderId="0" xfId="0" applyAlignment="1">
      <alignment horizontal="left" vertical="top" wrapText="1"/>
    </xf>
    <xf numFmtId="0" fontId="0" fillId="0" borderId="0" xfId="0" applyAlignment="1">
      <alignment horizontal="center"/>
    </xf>
    <xf numFmtId="0" fontId="69" fillId="0" borderId="0" xfId="0" applyFont="1" applyAlignment="1">
      <alignment horizontal="center" vertical="center"/>
    </xf>
    <xf numFmtId="0" fontId="70" fillId="0" borderId="0" xfId="0" applyFont="1" applyAlignment="1">
      <alignment horizontal="center" vertical="center"/>
    </xf>
    <xf numFmtId="0" fontId="0" fillId="0" borderId="0" xfId="0" applyAlignment="1">
      <alignment wrapText="1"/>
    </xf>
    <xf numFmtId="0" fontId="0" fillId="18" borderId="1" xfId="0" applyFill="1" applyBorder="1" applyAlignment="1">
      <alignment horizontal="left"/>
    </xf>
    <xf numFmtId="0" fontId="0" fillId="0" borderId="0" xfId="0"/>
    <xf numFmtId="0" fontId="0" fillId="18" borderId="2" xfId="0" applyFill="1" applyBorder="1" applyAlignment="1">
      <alignment horizontal="left"/>
    </xf>
    <xf numFmtId="0" fontId="11" fillId="0" borderId="0" xfId="0" applyFont="1" applyAlignment="1">
      <alignment horizontal="center"/>
    </xf>
    <xf numFmtId="0" fontId="72" fillId="0" borderId="0" xfId="0" applyFont="1" applyAlignment="1">
      <alignment horizontal="center"/>
    </xf>
    <xf numFmtId="0" fontId="62" fillId="0" borderId="0" xfId="0" applyFont="1" applyAlignment="1">
      <alignment horizontal="left"/>
    </xf>
    <xf numFmtId="0" fontId="0" fillId="0" borderId="0" xfId="0" applyAlignment="1">
      <alignment horizontal="left"/>
    </xf>
    <xf numFmtId="165" fontId="0" fillId="18" borderId="2" xfId="0" applyNumberFormat="1" applyFill="1" applyBorder="1" applyAlignment="1">
      <alignment horizontal="left"/>
    </xf>
    <xf numFmtId="0" fontId="62" fillId="0" borderId="0" xfId="0" applyFont="1"/>
    <xf numFmtId="0" fontId="0" fillId="18" borderId="1" xfId="0" applyFill="1" applyBorder="1"/>
    <xf numFmtId="0" fontId="73" fillId="2" borderId="0" xfId="0" applyFont="1" applyFill="1" applyAlignment="1">
      <alignment horizontal="center"/>
    </xf>
    <xf numFmtId="0" fontId="0" fillId="18" borderId="2" xfId="0" applyFill="1" applyBorder="1"/>
    <xf numFmtId="0" fontId="23"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17" fontId="23" fillId="0" borderId="9" xfId="0" quotePrefix="1" applyNumberFormat="1" applyFont="1" applyBorder="1" applyAlignment="1">
      <alignment horizontal="center" vertical="center" wrapText="1"/>
    </xf>
    <xf numFmtId="17" fontId="23" fillId="0" borderId="5" xfId="0" applyNumberFormat="1" applyFont="1" applyBorder="1" applyAlignment="1">
      <alignment horizontal="center" vertical="center" wrapText="1"/>
    </xf>
    <xf numFmtId="0" fontId="23" fillId="0" borderId="9" xfId="0" quotePrefix="1" applyFont="1" applyBorder="1" applyAlignment="1">
      <alignment horizontal="center" vertical="center" wrapText="1"/>
    </xf>
    <xf numFmtId="0" fontId="5" fillId="0" borderId="0" xfId="0" applyFont="1" applyAlignment="1">
      <alignment horizontal="left" indent="1"/>
    </xf>
    <xf numFmtId="0" fontId="11" fillId="2" borderId="0" xfId="0" applyFont="1" applyFill="1" applyAlignment="1">
      <alignment horizontal="center"/>
    </xf>
    <xf numFmtId="0" fontId="5" fillId="2" borderId="0" xfId="0" applyFont="1" applyFill="1" applyAlignment="1">
      <alignment horizontal="left" indent="1"/>
    </xf>
    <xf numFmtId="0" fontId="5" fillId="0" borderId="0" xfId="0" applyFont="1" applyAlignment="1">
      <alignment horizontal="left" vertical="top" wrapText="1" indent="1"/>
    </xf>
    <xf numFmtId="0" fontId="5" fillId="2" borderId="0" xfId="0" applyFont="1" applyFill="1" applyAlignment="1">
      <alignment horizontal="left" vertical="top" wrapText="1" indent="1"/>
    </xf>
    <xf numFmtId="0" fontId="5" fillId="0" borderId="0" xfId="0" applyFont="1" applyAlignment="1">
      <alignment horizontal="left" wrapText="1" indent="1"/>
    </xf>
    <xf numFmtId="0" fontId="5" fillId="2" borderId="0" xfId="0" applyFont="1" applyFill="1" applyAlignment="1">
      <alignment horizontal="left" wrapText="1" indent="1"/>
    </xf>
    <xf numFmtId="0" fontId="5" fillId="2" borderId="0" xfId="0" applyFont="1" applyFill="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30" fillId="0" borderId="1" xfId="9" applyFont="1" applyFill="1" applyBorder="1"/>
    <xf numFmtId="0" fontId="30" fillId="0" borderId="1" xfId="8" applyBorder="1"/>
    <xf numFmtId="0" fontId="30" fillId="0" borderId="2" xfId="8" applyBorder="1"/>
    <xf numFmtId="0" fontId="31" fillId="0" borderId="0" xfId="8" applyFont="1" applyAlignment="1">
      <alignment horizontal="center"/>
    </xf>
    <xf numFmtId="168" fontId="30" fillId="0" borderId="1" xfId="8" quotePrefix="1" applyNumberFormat="1" applyBorder="1" applyAlignment="1">
      <alignment horizontal="left"/>
    </xf>
    <xf numFmtId="169" fontId="30" fillId="0" borderId="1" xfId="8" quotePrefix="1" applyNumberFormat="1" applyBorder="1" applyAlignment="1">
      <alignment horizontal="left"/>
    </xf>
    <xf numFmtId="168" fontId="30" fillId="0" borderId="2" xfId="8" quotePrefix="1" applyNumberFormat="1" applyBorder="1" applyAlignment="1">
      <alignment horizontal="left"/>
    </xf>
    <xf numFmtId="168" fontId="30" fillId="0" borderId="2" xfId="8" applyNumberFormat="1" applyBorder="1" applyAlignment="1">
      <alignment horizontal="left"/>
    </xf>
  </cellXfs>
  <cellStyles count="15">
    <cellStyle name="Comma" xfId="1" builtinId="3"/>
    <cellStyle name="Comma 2" xfId="7" xr:uid="{1166A536-C382-41E8-BB42-8E413F33530D}"/>
    <cellStyle name="Comma 2 2" xfId="12" xr:uid="{38A8CC48-1B26-4144-8E80-9EBEB2F20801}"/>
    <cellStyle name="Comma 3" xfId="11" xr:uid="{80D54849-7A81-4398-9956-CF654BCAF84B}"/>
    <cellStyle name="Currency" xfId="13" builtinId="4"/>
    <cellStyle name="Hyperlink" xfId="2" builtinId="8"/>
    <cellStyle name="Hyperlink 2" xfId="9" xr:uid="{FF9905D8-6663-4C14-8AA1-D39F817196BD}"/>
    <cellStyle name="Normal" xfId="0" builtinId="0"/>
    <cellStyle name="Normal 2" xfId="6" xr:uid="{18FF2569-3DC7-4A0A-8964-BD9B09505DA8}"/>
    <cellStyle name="Normal 3" xfId="8" xr:uid="{9B3BF32F-F0DD-4C99-8341-A1255CCC79A4}"/>
    <cellStyle name="Normal 4" xfId="10" xr:uid="{CA700972-CBB6-4930-81D3-F73BD4724149}"/>
    <cellStyle name="Normal 4 2 2 2 2 5" xfId="3" xr:uid="{131F46D6-5A9A-4C5B-98D9-A80553A31EBE}"/>
    <cellStyle name="Normal_hostel" xfId="5" xr:uid="{1E38B987-25D1-4B32-B06D-62259272ACA6}"/>
    <cellStyle name="Normal_wesley" xfId="4" xr:uid="{B462AF5C-8FA6-47A7-83C6-74B348A97E90}"/>
    <cellStyle name="Percent" xfId="14" builtinId="5"/>
  </cellStyles>
  <dxfs count="11">
    <dxf>
      <font>
        <color theme="0"/>
      </font>
      <numFmt numFmtId="174" formatCode=";;;"/>
    </dxf>
    <dxf>
      <numFmt numFmtId="174" formatCode=";;;"/>
    </dxf>
    <dxf>
      <font>
        <color theme="0"/>
      </font>
      <numFmt numFmtId="174" formatCode=";;;"/>
      <fill>
        <patternFill patternType="none">
          <bgColor auto="1"/>
        </patternFill>
      </fill>
    </dxf>
    <dxf>
      <font>
        <color rgb="FF9C0006"/>
      </font>
      <fill>
        <patternFill>
          <bgColor rgb="FFFFC7CE"/>
        </patternFill>
      </fill>
    </dxf>
    <dxf>
      <font>
        <color rgb="FF9C0006"/>
      </font>
      <fill>
        <patternFill>
          <bgColor rgb="FFFFC7CE"/>
        </patternFill>
      </fill>
    </dxf>
    <dxf>
      <font>
        <color theme="0"/>
      </font>
      <numFmt numFmtId="174" formatCode=";;;"/>
    </dxf>
    <dxf>
      <numFmt numFmtId="174" formatCode=";;;"/>
    </dxf>
    <dxf>
      <numFmt numFmtId="174" formatCode=";;;"/>
    </dxf>
    <dxf>
      <font>
        <color rgb="FF9C0006"/>
      </font>
      <fill>
        <patternFill>
          <bgColor rgb="FFFFC7CE"/>
        </patternFill>
      </fill>
    </dxf>
    <dxf>
      <font>
        <color theme="0"/>
      </font>
      <fill>
        <patternFill patternType="none">
          <bgColor auto="1"/>
        </patternFill>
      </fill>
      <border>
        <left/>
        <right/>
        <bottom/>
        <vertical/>
        <horizontal/>
      </border>
    </dxf>
    <dxf>
      <font>
        <color theme="0"/>
      </font>
      <fill>
        <patternFill patternType="none">
          <bgColor auto="1"/>
        </patternFill>
      </fill>
      <border>
        <left/>
        <right/>
        <bottom/>
        <vertical/>
        <horizontal/>
      </border>
    </dxf>
  </dxfs>
  <tableStyles count="0" defaultTableStyle="TableStyleMedium2" defaultPivotStyle="PivotStyleLight16"/>
  <colors>
    <mruColors>
      <color rgb="FF1464BB"/>
      <color rgb="FFE22E8D"/>
      <color rgb="FFB7E9F9"/>
      <color rgb="FF003366"/>
      <color rgb="FF0000CC"/>
      <color rgb="FFD4E6FA"/>
      <color rgb="FFFADAEB"/>
      <color rgb="FFE22EBD"/>
      <color rgb="FFFF33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2476500</xdr:colOff>
      <xdr:row>43</xdr:row>
      <xdr:rowOff>114300</xdr:rowOff>
    </xdr:from>
    <xdr:to>
      <xdr:col>16</xdr:col>
      <xdr:colOff>171450</xdr:colOff>
      <xdr:row>50</xdr:row>
      <xdr:rowOff>133350</xdr:rowOff>
    </xdr:to>
    <xdr:sp macro="" textlink="">
      <xdr:nvSpPr>
        <xdr:cNvPr id="3" name="TextBox 2">
          <a:extLst>
            <a:ext uri="{FF2B5EF4-FFF2-40B4-BE49-F238E27FC236}">
              <a16:creationId xmlns:a16="http://schemas.microsoft.com/office/drawing/2014/main" id="{BC72493B-023C-F5CD-4503-70DB74EF3C9A}"/>
            </a:ext>
          </a:extLst>
        </xdr:cNvPr>
        <xdr:cNvSpPr txBox="1"/>
      </xdr:nvSpPr>
      <xdr:spPr>
        <a:xfrm>
          <a:off x="4305300" y="10915650"/>
          <a:ext cx="7505700" cy="44958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lvl="0" indent="-171450">
            <a:buFont typeface="Wingdings" panose="05000000000000000000" pitchFamily="2" charset="2"/>
            <a:buChar char="Ø"/>
          </a:pPr>
          <a:r>
            <a:rPr lang="en-AU" sz="1100">
              <a:solidFill>
                <a:schemeClr val="dk1"/>
              </a:solidFill>
              <a:effectLst/>
              <a:latin typeface="+mn-lt"/>
              <a:ea typeface="+mn-ea"/>
              <a:cs typeface="+mn-cs"/>
            </a:rPr>
            <a:t>To provide invaluable insights into the trends of key retirement living metrics at sector level, provider level and individual village level; and to evaluate your village key performance metrics against sector comparators.</a:t>
          </a:r>
        </a:p>
        <a:p>
          <a:pPr marL="171450" lvl="0" indent="-171450">
            <a:buFont typeface="Wingdings" panose="05000000000000000000" pitchFamily="2" charset="2"/>
            <a:buChar char="Ø"/>
          </a:pPr>
          <a:endParaRPr lang="en-AU" sz="1100">
            <a:solidFill>
              <a:schemeClr val="dk1"/>
            </a:solidFill>
            <a:effectLst/>
            <a:latin typeface="+mn-lt"/>
            <a:ea typeface="+mn-ea"/>
            <a:cs typeface="+mn-cs"/>
          </a:endParaRPr>
        </a:p>
        <a:p>
          <a:pPr marL="171450" lvl="0" indent="-171450">
            <a:buFont typeface="Wingdings" panose="05000000000000000000" pitchFamily="2" charset="2"/>
            <a:buChar char="Ø"/>
          </a:pPr>
          <a:r>
            <a:rPr lang="en-AU" sz="1100">
              <a:solidFill>
                <a:schemeClr val="dk1"/>
              </a:solidFill>
              <a:effectLst/>
              <a:latin typeface="+mn-lt"/>
              <a:ea typeface="+mn-ea"/>
              <a:cs typeface="+mn-cs"/>
            </a:rPr>
            <a:t>The survey will provide evidence-based, objective analysis and accurate data to improve knowledge of key stakeholders. This will improve the ability for data-supported advocacy based on a national coverage of operators. </a:t>
          </a:r>
        </a:p>
        <a:p>
          <a:pPr marL="171450" lvl="0" indent="-171450">
            <a:buFont typeface="Wingdings" panose="05000000000000000000" pitchFamily="2" charset="2"/>
            <a:buChar char="Ø"/>
          </a:pPr>
          <a:endParaRPr lang="en-AU" sz="1100">
            <a:solidFill>
              <a:schemeClr val="dk1"/>
            </a:solidFill>
            <a:effectLst/>
            <a:latin typeface="+mn-lt"/>
            <a:ea typeface="+mn-ea"/>
            <a:cs typeface="+mn-cs"/>
          </a:endParaRPr>
        </a:p>
        <a:p>
          <a:pPr marL="171450" lvl="0" indent="-171450">
            <a:buFont typeface="Wingdings" panose="05000000000000000000" pitchFamily="2" charset="2"/>
            <a:buChar char="Ø"/>
          </a:pPr>
          <a:r>
            <a:rPr lang="en-AU" sz="1100">
              <a:solidFill>
                <a:schemeClr val="dk1"/>
              </a:solidFill>
              <a:effectLst/>
              <a:latin typeface="+mn-lt"/>
              <a:ea typeface="+mn-ea"/>
              <a:cs typeface="+mn-cs"/>
            </a:rPr>
            <a:t>Each survey participant receives an annual Retirement Living Performance Report, with detailed analysis of trends, succinct summary tables and clear graphs only available to survey participants; and a tailored individual participant report for each retirement living operator and individual village analysing the key metrics against sector comparators. </a:t>
          </a:r>
        </a:p>
        <a:p>
          <a:pPr marL="171450" lvl="0" indent="-171450">
            <a:buFont typeface="Wingdings" panose="05000000000000000000" pitchFamily="2" charset="2"/>
            <a:buChar char="Ø"/>
          </a:pPr>
          <a:endParaRPr lang="en-AU" sz="1100">
            <a:solidFill>
              <a:schemeClr val="dk1"/>
            </a:solidFill>
            <a:effectLst/>
            <a:latin typeface="+mn-lt"/>
            <a:ea typeface="+mn-ea"/>
            <a:cs typeface="+mn-cs"/>
          </a:endParaRPr>
        </a:p>
        <a:p>
          <a:pPr marL="171450" lvl="0" indent="-171450">
            <a:buFont typeface="Wingdings" panose="05000000000000000000" pitchFamily="2" charset="2"/>
            <a:buChar char="Ø"/>
          </a:pPr>
          <a:r>
            <a:rPr lang="en-AU" sz="1100">
              <a:solidFill>
                <a:schemeClr val="dk1"/>
              </a:solidFill>
              <a:effectLst/>
              <a:latin typeface="+mn-lt"/>
              <a:ea typeface="+mn-ea"/>
              <a:cs typeface="+mn-cs"/>
            </a:rPr>
            <a:t>Participants receive access to the StewartBrown professional Analyst Team, individualised Board and Executive presentations about the survey results, and privileged access to customised reporting and business intelligence (BI) on our secure Retirement Living Survey portal.</a:t>
          </a:r>
        </a:p>
        <a:p>
          <a:pPr marL="171450" lvl="0" indent="-171450">
            <a:buFont typeface="Wingdings" panose="05000000000000000000" pitchFamily="2" charset="2"/>
            <a:buChar char="Ø"/>
          </a:pPr>
          <a:endParaRPr lang="en-AU"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en-AU" sz="1100">
              <a:solidFill>
                <a:schemeClr val="dk1"/>
              </a:solidFill>
              <a:effectLst/>
              <a:latin typeface="+mn-lt"/>
              <a:ea typeface="+mn-ea"/>
              <a:cs typeface="+mn-cs"/>
            </a:rPr>
            <a:t>It is StewartBrown’s intention to publish sector reports publicly (like its Aged Care Financial Performance Survey). </a:t>
          </a:r>
          <a:r>
            <a:rPr lang="en-AU" sz="1100" strike="noStrike" baseline="0">
              <a:solidFill>
                <a:schemeClr val="dk1"/>
              </a:solidFill>
              <a:effectLst/>
              <a:latin typeface="+mn-lt"/>
              <a:ea typeface="+mn-ea"/>
              <a:cs typeface="+mn-cs"/>
            </a:rPr>
            <a:t>It is anticipated that this initiative will help improve transparency in the sector and minimise negative media surrounding the retirement living sector which is poorly understood by many of the </a:t>
          </a:r>
          <a:r>
            <a:rPr lang="en-AU" sz="1100">
              <a:solidFill>
                <a:schemeClr val="dk1"/>
              </a:solidFill>
              <a:effectLst/>
              <a:latin typeface="+mn-lt"/>
              <a:ea typeface="+mn-ea"/>
              <a:cs typeface="+mn-cs"/>
            </a:rPr>
            <a:t>the mainstream media outlets.</a:t>
          </a:r>
        </a:p>
      </xdr:txBody>
    </xdr:sp>
    <xdr:clientData/>
  </xdr:twoCellAnchor>
  <xdr:twoCellAnchor editAs="oneCell">
    <xdr:from>
      <xdr:col>1</xdr:col>
      <xdr:colOff>3</xdr:colOff>
      <xdr:row>1</xdr:row>
      <xdr:rowOff>173341</xdr:rowOff>
    </xdr:from>
    <xdr:to>
      <xdr:col>3</xdr:col>
      <xdr:colOff>1162053</xdr:colOff>
      <xdr:row>4</xdr:row>
      <xdr:rowOff>179083</xdr:rowOff>
    </xdr:to>
    <xdr:pic>
      <xdr:nvPicPr>
        <xdr:cNvPr id="7" name="Picture 6">
          <a:extLst>
            <a:ext uri="{FF2B5EF4-FFF2-40B4-BE49-F238E27FC236}">
              <a16:creationId xmlns:a16="http://schemas.microsoft.com/office/drawing/2014/main" id="{CADF9D0A-8E46-46CD-AEA7-94E46A2959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3" y="363841"/>
          <a:ext cx="2381250" cy="6058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28575</xdr:colOff>
          <xdr:row>12</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28575</xdr:colOff>
          <xdr:row>14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B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28575</xdr:colOff>
          <xdr:row>16</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B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28575</xdr:colOff>
          <xdr:row>18</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B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9525</xdr:rowOff>
        </xdr:from>
        <xdr:to>
          <xdr:col>4</xdr:col>
          <xdr:colOff>28575</xdr:colOff>
          <xdr:row>20</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B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9525</xdr:rowOff>
        </xdr:from>
        <xdr:to>
          <xdr:col>4</xdr:col>
          <xdr:colOff>28575</xdr:colOff>
          <xdr:row>22</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B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9525</xdr:rowOff>
        </xdr:from>
        <xdr:to>
          <xdr:col>4</xdr:col>
          <xdr:colOff>28575</xdr:colOff>
          <xdr:row>24</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B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28575</xdr:colOff>
          <xdr:row>26</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B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28575</xdr:colOff>
          <xdr:row>28</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B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9525</xdr:rowOff>
        </xdr:from>
        <xdr:to>
          <xdr:col>4</xdr:col>
          <xdr:colOff>28575</xdr:colOff>
          <xdr:row>34</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B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4</xdr:col>
          <xdr:colOff>28575</xdr:colOff>
          <xdr:row>37</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B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4</xdr:col>
          <xdr:colOff>28575</xdr:colOff>
          <xdr:row>38</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B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9525</xdr:rowOff>
        </xdr:from>
        <xdr:to>
          <xdr:col>4</xdr:col>
          <xdr:colOff>28575</xdr:colOff>
          <xdr:row>39</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B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9525</xdr:rowOff>
        </xdr:from>
        <xdr:to>
          <xdr:col>4</xdr:col>
          <xdr:colOff>28575</xdr:colOff>
          <xdr:row>42</xdr:row>
          <xdr:rowOff>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B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xdr:colOff>
      <xdr:row>1</xdr:row>
      <xdr:rowOff>173341</xdr:rowOff>
    </xdr:from>
    <xdr:to>
      <xdr:col>3</xdr:col>
      <xdr:colOff>1162053</xdr:colOff>
      <xdr:row>4</xdr:row>
      <xdr:rowOff>179083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3" y="363841"/>
          <a:ext cx="2381250" cy="60581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1</xdr:col>
          <xdr:colOff>276225</xdr:colOff>
          <xdr:row>66</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1</xdr:col>
          <xdr:colOff>276225</xdr:colOff>
          <xdr:row>66</xdr:row>
          <xdr:rowOff>152400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0</xdr:rowOff>
        </xdr:from>
        <xdr:to>
          <xdr:col>2</xdr:col>
          <xdr:colOff>0</xdr:colOff>
          <xdr:row>67</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3</xdr:colOff>
      <xdr:row>1</xdr:row>
      <xdr:rowOff>173341</xdr:rowOff>
    </xdr:from>
    <xdr:to>
      <xdr:col>2</xdr:col>
      <xdr:colOff>1771653</xdr:colOff>
      <xdr:row>4</xdr:row>
      <xdr:rowOff>179083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3" y="363841"/>
          <a:ext cx="2381250" cy="6058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xdr:colOff>
      <xdr:row>1</xdr:row>
      <xdr:rowOff>173341</xdr:rowOff>
    </xdr:from>
    <xdr:to>
      <xdr:col>2</xdr:col>
      <xdr:colOff>1771653</xdr:colOff>
      <xdr:row>4</xdr:row>
      <xdr:rowOff>179083</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3" y="363841"/>
          <a:ext cx="2381250" cy="6058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xdr:colOff>
      <xdr:row>1</xdr:row>
      <xdr:rowOff>177273</xdr:rowOff>
    </xdr:from>
    <xdr:to>
      <xdr:col>3</xdr:col>
      <xdr:colOff>337860</xdr:colOff>
      <xdr:row>4</xdr:row>
      <xdr:rowOff>176832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5121" y="367773"/>
          <a:ext cx="2376767" cy="604677"/>
        </a:xfrm>
        <a:prstGeom prst="rect">
          <a:avLst/>
        </a:prstGeom>
      </xdr:spPr>
    </xdr:pic>
    <xdr:clientData/>
  </xdr:twoCellAnchor>
  <xdr:twoCellAnchor editAs="oneCell">
    <xdr:from>
      <xdr:col>1</xdr:col>
      <xdr:colOff>3</xdr:colOff>
      <xdr:row>1</xdr:row>
      <xdr:rowOff>173341</xdr:rowOff>
    </xdr:from>
    <xdr:to>
      <xdr:col>3</xdr:col>
      <xdr:colOff>333378</xdr:colOff>
      <xdr:row>4</xdr:row>
      <xdr:rowOff>179083</xdr:rowOff>
    </xdr:to>
    <xdr:pic>
      <xdr:nvPicPr>
        <xdr:cNvPr id="3" name="Picture 2">
          <a:extLst>
            <a:ext uri="{FF2B5EF4-FFF2-40B4-BE49-F238E27FC236}">
              <a16:creationId xmlns:a16="http://schemas.microsoft.com/office/drawing/2014/main" id="{316B5F9C-1C4A-4920-B3DF-CDEAE63E43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9603" y="363841"/>
          <a:ext cx="2381250" cy="605817"/>
        </a:xfrm>
        <a:prstGeom prst="rect">
          <a:avLst/>
        </a:prstGeom>
      </xdr:spPr>
    </xdr:pic>
    <xdr:clientData/>
  </xdr:twoCellAnchor>
  <xdr:twoCellAnchor editAs="oneCell">
    <xdr:from>
      <xdr:col>0</xdr:col>
      <xdr:colOff>172016</xdr:colOff>
      <xdr:row>16</xdr:row>
      <xdr:rowOff>133349</xdr:rowOff>
    </xdr:from>
    <xdr:to>
      <xdr:col>6</xdr:col>
      <xdr:colOff>1239686</xdr:colOff>
      <xdr:row>36</xdr:row>
      <xdr:rowOff>19855</xdr:rowOff>
    </xdr:to>
    <xdr:pic>
      <xdr:nvPicPr>
        <xdr:cNvPr id="4" name="Picture 3">
          <a:extLst>
            <a:ext uri="{FF2B5EF4-FFF2-40B4-BE49-F238E27FC236}">
              <a16:creationId xmlns:a16="http://schemas.microsoft.com/office/drawing/2014/main" id="{EFF9F8F9-D6B5-FD9E-5D14-F4FFF49390CF}"/>
            </a:ext>
          </a:extLst>
        </xdr:cNvPr>
        <xdr:cNvPicPr>
          <a:picLocks noChangeAspect="1"/>
        </xdr:cNvPicPr>
      </xdr:nvPicPr>
      <xdr:blipFill>
        <a:blip xmlns:r="http://schemas.openxmlformats.org/officeDocument/2006/relationships" r:embed="rId3"/>
        <a:stretch>
          <a:fillRect/>
        </a:stretch>
      </xdr:blipFill>
      <xdr:spPr>
        <a:xfrm>
          <a:off x="172016" y="3971924"/>
          <a:ext cx="7487520" cy="42013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xdr:colOff>
      <xdr:row>1</xdr:row>
      <xdr:rowOff>173341</xdr:rowOff>
    </xdr:from>
    <xdr:to>
      <xdr:col>2</xdr:col>
      <xdr:colOff>1581153</xdr:colOff>
      <xdr:row>4</xdr:row>
      <xdr:rowOff>179083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3" y="363841"/>
          <a:ext cx="2381250" cy="6058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xdr:colOff>
      <xdr:row>1</xdr:row>
      <xdr:rowOff>173341</xdr:rowOff>
    </xdr:from>
    <xdr:to>
      <xdr:col>3</xdr:col>
      <xdr:colOff>438153</xdr:colOff>
      <xdr:row>5</xdr:row>
      <xdr:rowOff>17158</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3" y="363841"/>
          <a:ext cx="2381250" cy="6058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xdr:colOff>
      <xdr:row>1</xdr:row>
      <xdr:rowOff>173341</xdr:rowOff>
    </xdr:from>
    <xdr:to>
      <xdr:col>2</xdr:col>
      <xdr:colOff>1771653</xdr:colOff>
      <xdr:row>4</xdr:row>
      <xdr:rowOff>179083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3" y="363841"/>
          <a:ext cx="2381250" cy="6058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xdr:colOff>
      <xdr:row>1</xdr:row>
      <xdr:rowOff>173341</xdr:rowOff>
    </xdr:from>
    <xdr:to>
      <xdr:col>2</xdr:col>
      <xdr:colOff>1771653</xdr:colOff>
      <xdr:row>4</xdr:row>
      <xdr:rowOff>179083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09603" y="363841"/>
          <a:ext cx="2381250" cy="6058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FILE01\Clients\Partner%20-%20GHC\Database\2018\Billing\ACFPS%20Billing%202017%20(OLD%20-%20DO%20NOT%20U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sinclair\Documents\AAA%20-%20Work\Database\2016\Billing\Data_Dump_(HomeCare)_June_2015%20(Detailed%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FPS Billing 2017 Analysis"/>
      <sheetName val="2017 Report Sales"/>
      <sheetName val="Home Care Fee Calculator A"/>
      <sheetName val="Home Care Fee Calculator B"/>
      <sheetName val="June HomeCare Data"/>
      <sheetName val="June16 HC Data Dump"/>
      <sheetName val="ACFPS Billing 2016 Final"/>
      <sheetName val="2016 Report Sales"/>
      <sheetName val="ACFPS Billing 2016 Analysis v2"/>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Level 1"/>
      <sheetName val="Level 2"/>
      <sheetName val="Level 3"/>
      <sheetName val="Level 4"/>
      <sheetName val="REPORT-All Programs (2)"/>
      <sheetName val="Sorted - Data only (2)"/>
      <sheetName val="REPORT-All Programs"/>
      <sheetName val="Sorted"/>
      <sheetName val="Sorted - Data only"/>
    </sheetNames>
    <sheetDataSet>
      <sheetData sheetId="0">
        <row r="2">
          <cell r="B2">
            <v>365</v>
          </cell>
        </row>
        <row r="3">
          <cell r="B3">
            <v>52.142857142857146</v>
          </cell>
        </row>
      </sheetData>
      <sheetData sheetId="1"/>
      <sheetData sheetId="2"/>
      <sheetData sheetId="3"/>
      <sheetData sheetId="4"/>
      <sheetData sheetId="5"/>
      <sheetData sheetId="6"/>
      <sheetData sheetId="7"/>
      <sheetData sheetId="8"/>
      <sheetData sheetId="9"/>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David Sinclair" id="{EC27AE8E-96F9-4CDB-8EB4-473677A03AB9}" userId="S::David.Sinclair@stewartbrown.com.au::e6edfb79-d914-4455-83f5-ff70eb690c1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7" dT="2024-11-12T12:19:16.68" personId="{EC27AE8E-96F9-4CDB-8EB4-473677A03AB9}" id="{C9565A2E-685B-4AD9-A864-220C386AB547}">
    <text>If not already, I think someone in the firm will need to brush up on the various legislative frameworks in each state in relation to land lease communities and social housing. Like retirement villages, this is all state legislation and there will be variations in how each type of housing is regulated. For example, social housing does not have sales, or entry contributions or DMFs etc and each state has their own social housing scheme</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robert.krebs@stewartbrown.com.au" TargetMode="External"/><Relationship Id="rId2" Type="http://schemas.openxmlformats.org/officeDocument/2006/relationships/hyperlink" Target="mailto:teanne.lundie@stewartbrown.com.au" TargetMode="External"/><Relationship Id="rId1" Type="http://schemas.openxmlformats.org/officeDocument/2006/relationships/hyperlink" Target="mailto:retirement.survey@stewartbrown.com.au" TargetMode="External"/><Relationship Id="rId5" Type="http://schemas.openxmlformats.org/officeDocument/2006/relationships/hyperlink" Target="mailto:Lachlan.scott@stewartbrown.com.au" TargetMode="External"/><Relationship Id="rId4" Type="http://schemas.openxmlformats.org/officeDocument/2006/relationships/hyperlink" Target="mailto:stuart.hutcheon@stewartbrown.com.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mailto:robert.krebs@stewartbrown.com.au" TargetMode="External"/><Relationship Id="rId1" Type="http://schemas.openxmlformats.org/officeDocument/2006/relationships/hyperlink" Target="mailto:grant.corderoy@stewartbrown.com.au" TargetMode="Externa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10.xml"/><Relationship Id="rId16" Type="http://schemas.openxmlformats.org/officeDocument/2006/relationships/ctrlProp" Target="../ctrlProps/ctrlProp30.xml"/><Relationship Id="rId1" Type="http://schemas.openxmlformats.org/officeDocument/2006/relationships/printerSettings" Target="../printerSettings/printerSettings1.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hyperlink" Target="mailto:retirement.survey@stewartbrown.com.au" TargetMode="External"/><Relationship Id="rId2" Type="http://schemas.openxmlformats.org/officeDocument/2006/relationships/hyperlink" Target="mailto:retirement.survey@stewartbrown.com.au" TargetMode="External"/><Relationship Id="rId1" Type="http://schemas.openxmlformats.org/officeDocument/2006/relationships/hyperlink" Target="mailto:retirement.survey@stewartbrown.com.au"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6.xml"/><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6B12D-2035-4ADA-9440-A0139A4BAD08}">
  <dimension ref="A1:F22"/>
  <sheetViews>
    <sheetView showGridLines="0" workbookViewId="0">
      <selection activeCell="B3" sqref="B3"/>
    </sheetView>
  </sheetViews>
  <sheetFormatPr defaultRowHeight="15"/>
  <cols>
    <col min="1" max="1" width="26.140625" bestFit="1" customWidth="1"/>
    <col min="2" max="2" width="39.42578125" bestFit="1" customWidth="1"/>
    <col min="3" max="3" width="34.7109375" customWidth="1"/>
    <col min="5" max="5" width="77.42578125" bestFit="1" customWidth="1"/>
  </cols>
  <sheetData>
    <row r="1" spans="1:6" ht="18.75">
      <c r="A1" s="135" t="s">
        <v>1680</v>
      </c>
    </row>
    <row r="2" spans="1:6">
      <c r="E2" s="9" t="s">
        <v>1755</v>
      </c>
    </row>
    <row r="3" spans="1:6">
      <c r="A3" t="s">
        <v>1681</v>
      </c>
      <c r="B3" s="140" t="s">
        <v>1689</v>
      </c>
      <c r="C3" t="s">
        <v>1749</v>
      </c>
      <c r="E3" s="140" t="s">
        <v>1705</v>
      </c>
      <c r="F3" t="s">
        <v>1706</v>
      </c>
    </row>
    <row r="4" spans="1:6">
      <c r="A4" t="s">
        <v>1682</v>
      </c>
      <c r="B4" s="200" t="s">
        <v>1683</v>
      </c>
      <c r="E4" s="140" t="s">
        <v>1708</v>
      </c>
      <c r="F4" t="s">
        <v>1707</v>
      </c>
    </row>
    <row r="5" spans="1:6">
      <c r="E5" s="140" t="s">
        <v>1710</v>
      </c>
      <c r="F5" t="s">
        <v>1709</v>
      </c>
    </row>
    <row r="6" spans="1:6">
      <c r="A6" t="s">
        <v>1686</v>
      </c>
      <c r="E6" s="140" t="s">
        <v>1726</v>
      </c>
      <c r="F6" t="s">
        <v>1725</v>
      </c>
    </row>
    <row r="7" spans="1:6">
      <c r="A7" s="111" t="s">
        <v>1690</v>
      </c>
      <c r="B7" s="140" t="s">
        <v>256</v>
      </c>
      <c r="C7" s="141" t="s">
        <v>258</v>
      </c>
      <c r="E7" s="140" t="s">
        <v>1727</v>
      </c>
      <c r="F7" t="s">
        <v>1728</v>
      </c>
    </row>
    <row r="8" spans="1:6">
      <c r="A8" s="111" t="s">
        <v>1691</v>
      </c>
      <c r="B8" s="140" t="s">
        <v>1687</v>
      </c>
      <c r="C8" s="141" t="s">
        <v>1688</v>
      </c>
    </row>
    <row r="9" spans="1:6">
      <c r="A9" s="111" t="s">
        <v>1692</v>
      </c>
      <c r="B9" s="140" t="s">
        <v>1693</v>
      </c>
      <c r="C9" s="141" t="s">
        <v>1694</v>
      </c>
    </row>
    <row r="10" spans="1:6">
      <c r="A10" s="111" t="s">
        <v>1757</v>
      </c>
      <c r="B10" s="140" t="s">
        <v>1820</v>
      </c>
      <c r="C10" s="141" t="s">
        <v>1823</v>
      </c>
    </row>
    <row r="15" spans="1:6">
      <c r="A15" s="137"/>
      <c r="B15" t="s">
        <v>1754</v>
      </c>
    </row>
    <row r="16" spans="1:6">
      <c r="A16" s="133"/>
      <c r="B16" t="s">
        <v>1751</v>
      </c>
    </row>
    <row r="17" spans="1:2">
      <c r="A17" s="138"/>
      <c r="B17" t="s">
        <v>1752</v>
      </c>
    </row>
    <row r="18" spans="1:2">
      <c r="A18" s="139"/>
      <c r="B18" t="s">
        <v>1753</v>
      </c>
    </row>
    <row r="22" spans="1:2" ht="15.75">
      <c r="A22" s="134" t="s">
        <v>1756</v>
      </c>
    </row>
  </sheetData>
  <hyperlinks>
    <hyperlink ref="B4" r:id="rId1" xr:uid="{2EB97882-FD65-4BA1-9A25-BAD6E623394B}"/>
    <hyperlink ref="C8" r:id="rId2" xr:uid="{7FC4525D-A9A0-49F1-BEC0-0007386170A4}"/>
    <hyperlink ref="C7" r:id="rId3" xr:uid="{4CDBBBA4-0E71-4EFA-9096-84D4896A0E5A}"/>
    <hyperlink ref="C9" r:id="rId4" xr:uid="{05ABAA3B-AA92-4AE1-B9C5-91F580983269}"/>
    <hyperlink ref="C10" r:id="rId5" xr:uid="{77F71EF1-EF7F-44A9-9083-5CF17652A6A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A34EA-1BD7-4F9A-88B5-A74675ECBCBB}">
  <sheetPr codeName="Sheet10">
    <tabColor rgb="FF003366"/>
  </sheetPr>
  <dimension ref="A1:G45"/>
  <sheetViews>
    <sheetView showGridLines="0" showRowColHeaders="0" workbookViewId="0"/>
  </sheetViews>
  <sheetFormatPr defaultRowHeight="15"/>
  <cols>
    <col min="3" max="3" width="45.7109375" customWidth="1"/>
    <col min="4" max="4" width="2.7109375" customWidth="1"/>
    <col min="5" max="5" width="34.7109375" customWidth="1"/>
    <col min="6" max="7" width="23.140625" customWidth="1"/>
  </cols>
  <sheetData>
    <row r="1" spans="1:7">
      <c r="A1" s="1"/>
      <c r="B1" s="1"/>
      <c r="C1" s="1"/>
      <c r="D1" s="1"/>
      <c r="E1" s="1"/>
      <c r="F1" s="1"/>
      <c r="G1" s="1"/>
    </row>
    <row r="2" spans="1:7" ht="15.75">
      <c r="A2" s="2"/>
      <c r="B2" s="2"/>
      <c r="C2" s="2"/>
      <c r="D2" s="2"/>
      <c r="E2" s="2"/>
      <c r="F2" s="2"/>
      <c r="G2" s="2"/>
    </row>
    <row r="3" spans="1:7" ht="15.75">
      <c r="A3" s="2"/>
      <c r="B3" s="2"/>
      <c r="C3" s="2"/>
      <c r="D3" s="2"/>
      <c r="F3" s="186" t="s">
        <v>3</v>
      </c>
      <c r="G3" s="2"/>
    </row>
    <row r="4" spans="1:7" ht="15.75">
      <c r="A4" s="2"/>
      <c r="B4" s="2"/>
      <c r="C4" s="2"/>
      <c r="D4" s="2"/>
      <c r="F4" s="187" t="s">
        <v>4</v>
      </c>
      <c r="G4" s="2"/>
    </row>
    <row r="5" spans="1:7" ht="15.75">
      <c r="A5" s="2"/>
      <c r="B5" s="2"/>
      <c r="C5" s="2"/>
      <c r="D5" s="2"/>
      <c r="F5" s="187" t="str">
        <f>"Email: "&amp;Parameters!$B$4</f>
        <v>Email: retirement.survey@stewartbrown.com.au</v>
      </c>
      <c r="G5" s="2"/>
    </row>
    <row r="6" spans="1:7" ht="15.75">
      <c r="A6" s="2"/>
      <c r="B6" s="2"/>
      <c r="C6" s="2"/>
      <c r="D6" s="2"/>
      <c r="E6" s="2"/>
      <c r="F6" s="2"/>
      <c r="G6" s="2"/>
    </row>
    <row r="7" spans="1:7" ht="21.75">
      <c r="A7" s="259" t="str">
        <f>Parameters!B3</f>
        <v>Retirement Living Survey</v>
      </c>
      <c r="B7" s="259"/>
      <c r="C7" s="259"/>
      <c r="D7" s="259"/>
      <c r="E7" s="259"/>
      <c r="F7" s="259"/>
      <c r="G7" s="259"/>
    </row>
    <row r="8" spans="1:7" ht="21.75">
      <c r="A8" s="259" t="s">
        <v>114</v>
      </c>
      <c r="B8" s="259"/>
      <c r="C8" s="259"/>
      <c r="D8" s="259"/>
      <c r="E8" s="259"/>
      <c r="F8" s="259"/>
      <c r="G8" s="259"/>
    </row>
    <row r="11" spans="1:7" ht="21.75">
      <c r="B11" s="241" t="s">
        <v>1838</v>
      </c>
    </row>
    <row r="12" spans="1:7">
      <c r="B12" s="191" t="s">
        <v>1828</v>
      </c>
    </row>
    <row r="13" spans="1:7">
      <c r="B13" s="7" t="s">
        <v>1819</v>
      </c>
    </row>
    <row r="14" spans="1:7">
      <c r="B14" s="7" t="s">
        <v>62</v>
      </c>
    </row>
    <row r="15" spans="1:7">
      <c r="B15" s="7" t="s">
        <v>63</v>
      </c>
    </row>
    <row r="16" spans="1:7">
      <c r="B16" s="7" t="s">
        <v>64</v>
      </c>
    </row>
    <row r="17" spans="2:2" ht="15.75">
      <c r="B17" s="6"/>
    </row>
    <row r="18" spans="2:2">
      <c r="B18" s="191" t="s">
        <v>115</v>
      </c>
    </row>
    <row r="19" spans="2:2">
      <c r="B19" s="7" t="s">
        <v>1819</v>
      </c>
    </row>
    <row r="20" spans="2:2">
      <c r="B20" s="7" t="s">
        <v>62</v>
      </c>
    </row>
    <row r="21" spans="2:2">
      <c r="B21" s="7" t="s">
        <v>116</v>
      </c>
    </row>
    <row r="22" spans="2:2">
      <c r="B22" s="7" t="s">
        <v>117</v>
      </c>
    </row>
    <row r="23" spans="2:2">
      <c r="B23" s="7" t="s">
        <v>64</v>
      </c>
    </row>
    <row r="24" spans="2:2" ht="15.75">
      <c r="B24" s="6"/>
    </row>
    <row r="25" spans="2:2">
      <c r="B25" s="230" t="s">
        <v>1829</v>
      </c>
    </row>
    <row r="26" spans="2:2">
      <c r="B26" s="230" t="s">
        <v>1830</v>
      </c>
    </row>
    <row r="27" spans="2:2">
      <c r="B27" s="230" t="s">
        <v>1831</v>
      </c>
    </row>
    <row r="28" spans="2:2">
      <c r="B28" s="7"/>
    </row>
    <row r="29" spans="2:2">
      <c r="B29" s="26"/>
    </row>
    <row r="30" spans="2:2" ht="23.25">
      <c r="B30" s="242" t="s">
        <v>260</v>
      </c>
    </row>
    <row r="31" spans="2:2">
      <c r="B31" s="231" t="str">
        <f>Parameters!B9</f>
        <v xml:space="preserve">Stuart Hutcheon </v>
      </c>
    </row>
    <row r="32" spans="2:2">
      <c r="B32" s="7" t="s">
        <v>260</v>
      </c>
    </row>
    <row r="33" spans="2:2">
      <c r="B33" s="233" t="str">
        <f>Parameters!C9</f>
        <v>stuart.hutcheon@stewartbrown.com.au</v>
      </c>
    </row>
    <row r="34" spans="2:2">
      <c r="B34" s="7"/>
    </row>
    <row r="35" spans="2:2">
      <c r="B35" s="231" t="str">
        <f>Parameters!B7</f>
        <v>Robert Krebs</v>
      </c>
    </row>
    <row r="36" spans="2:2">
      <c r="B36" s="7" t="s">
        <v>261</v>
      </c>
    </row>
    <row r="37" spans="2:2">
      <c r="B37" s="233" t="str">
        <f>Parameters!C7</f>
        <v>robert.krebs@stewartbrown.com.au</v>
      </c>
    </row>
    <row r="38" spans="2:2">
      <c r="B38" s="77"/>
    </row>
    <row r="39" spans="2:2">
      <c r="B39" s="231" t="str">
        <f>Parameters!B8</f>
        <v>Teanne Lundie</v>
      </c>
    </row>
    <row r="40" spans="2:2">
      <c r="B40" s="7" t="s">
        <v>1745</v>
      </c>
    </row>
    <row r="41" spans="2:2">
      <c r="B41" s="233" t="str">
        <f>Parameters!C8</f>
        <v>teanne.lundie@stewartbrown.com.au</v>
      </c>
    </row>
    <row r="42" spans="2:2">
      <c r="B42" s="232"/>
    </row>
    <row r="43" spans="2:2">
      <c r="B43" s="231" t="str">
        <f>Parameters!B10</f>
        <v>Lachlan Scott</v>
      </c>
    </row>
    <row r="44" spans="2:2">
      <c r="B44" s="7" t="s">
        <v>1821</v>
      </c>
    </row>
    <row r="45" spans="2:2">
      <c r="B45" s="233" t="str">
        <f>Parameters!C10</f>
        <v>Lachlan.scott@stewartbrown.com.au</v>
      </c>
    </row>
  </sheetData>
  <mergeCells count="2">
    <mergeCell ref="A7:G7"/>
    <mergeCell ref="A8:G8"/>
  </mergeCells>
  <hyperlinks>
    <hyperlink ref="B33" r:id="rId1" display="grant.corderoy@stewartbrown.com.au" xr:uid="{71ED11E2-6DFF-44E3-A0A4-AEBEE02D41CA}"/>
    <hyperlink ref="B37" r:id="rId2" display="robert.krebs@stewartbrown.com.au" xr:uid="{7F6DB9B8-6793-40B7-A975-B2DCC2306670}"/>
  </hyperlinks>
  <pageMargins left="0.7" right="0.7" top="0.75" bottom="0.75" header="0.3" footer="0.3"/>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0B366-4942-4535-AB67-0F227A525275}">
  <dimension ref="A1:N131"/>
  <sheetViews>
    <sheetView showGridLines="0" workbookViewId="0"/>
  </sheetViews>
  <sheetFormatPr defaultColWidth="9.140625" defaultRowHeight="12.75"/>
  <cols>
    <col min="1" max="1" width="11.7109375" style="28" customWidth="1"/>
    <col min="2" max="2" width="9.140625" style="28"/>
    <col min="3" max="3" width="9.85546875" style="28" customWidth="1"/>
    <col min="4" max="5" width="9.140625" style="28"/>
    <col min="6" max="6" width="2.5703125" style="28" customWidth="1"/>
    <col min="7" max="7" width="16.42578125" style="28" bestFit="1" customWidth="1"/>
    <col min="8" max="8" width="9.140625" style="28"/>
    <col min="9" max="9" width="4" style="28" customWidth="1"/>
    <col min="10" max="10" width="9.140625" style="28"/>
    <col min="11" max="11" width="3" style="28" customWidth="1"/>
    <col min="12" max="12" width="9.140625" style="28"/>
    <col min="13" max="14" width="16.5703125" style="28" customWidth="1"/>
    <col min="15" max="16384" width="9.140625" style="28"/>
  </cols>
  <sheetData>
    <row r="1" spans="1:14" ht="19.5" customHeight="1">
      <c r="A1" s="29" t="s">
        <v>1773</v>
      </c>
      <c r="B1" s="30"/>
      <c r="C1" s="30"/>
    </row>
    <row r="2" spans="1:14" s="33" customFormat="1" ht="38.25">
      <c r="A2" s="31" t="s">
        <v>1808</v>
      </c>
      <c r="B2" s="32" t="s">
        <v>1809</v>
      </c>
      <c r="C2" s="32" t="s">
        <v>119</v>
      </c>
      <c r="D2" s="32"/>
      <c r="F2" s="28"/>
      <c r="G2" s="28"/>
      <c r="H2" s="28"/>
      <c r="I2" s="28"/>
      <c r="J2" s="28"/>
      <c r="K2" s="28"/>
      <c r="L2" s="28"/>
    </row>
    <row r="3" spans="1:14" ht="19.5" customHeight="1">
      <c r="A3" s="34"/>
      <c r="B3" s="35" t="s">
        <v>121</v>
      </c>
      <c r="C3" s="35" t="s">
        <v>121</v>
      </c>
      <c r="D3" s="35"/>
      <c r="M3" s="151"/>
    </row>
    <row r="4" spans="1:14">
      <c r="A4" s="36">
        <v>1</v>
      </c>
      <c r="B4" s="37">
        <f>C4/A4</f>
        <v>1000</v>
      </c>
      <c r="C4" s="38">
        <v>1000</v>
      </c>
      <c r="D4" s="39"/>
      <c r="M4" s="150" t="s">
        <v>1772</v>
      </c>
      <c r="N4" s="149" t="s">
        <v>1742</v>
      </c>
    </row>
    <row r="5" spans="1:14">
      <c r="A5" s="142">
        <f t="shared" ref="A5:A36" si="0">A4+1</f>
        <v>2</v>
      </c>
      <c r="B5" s="37">
        <f t="shared" ref="B5:B68" si="1">C5/A5</f>
        <v>1000</v>
      </c>
      <c r="C5" s="38">
        <v>2000</v>
      </c>
      <c r="D5" s="39"/>
      <c r="M5" s="147">
        <v>1000</v>
      </c>
      <c r="N5" s="148">
        <v>1</v>
      </c>
    </row>
    <row r="6" spans="1:14">
      <c r="A6" s="36">
        <f t="shared" si="0"/>
        <v>3</v>
      </c>
      <c r="B6" s="37">
        <f t="shared" si="1"/>
        <v>833.33333333333337</v>
      </c>
      <c r="C6" s="38">
        <v>2500</v>
      </c>
      <c r="D6" s="39"/>
      <c r="M6" s="147">
        <v>2000</v>
      </c>
      <c r="N6" s="148">
        <v>2</v>
      </c>
    </row>
    <row r="7" spans="1:14">
      <c r="A7" s="36">
        <f t="shared" si="0"/>
        <v>4</v>
      </c>
      <c r="B7" s="37">
        <f t="shared" si="1"/>
        <v>625</v>
      </c>
      <c r="C7" s="38">
        <v>2500</v>
      </c>
      <c r="D7" s="39"/>
      <c r="M7" s="147">
        <v>2500</v>
      </c>
      <c r="N7" s="148" t="s">
        <v>1817</v>
      </c>
    </row>
    <row r="8" spans="1:14">
      <c r="A8" s="143">
        <f t="shared" si="0"/>
        <v>5</v>
      </c>
      <c r="B8" s="37">
        <f t="shared" si="1"/>
        <v>500</v>
      </c>
      <c r="C8" s="38">
        <v>2500</v>
      </c>
      <c r="D8" s="39"/>
      <c r="M8" s="147">
        <v>4500</v>
      </c>
      <c r="N8" s="146" t="s">
        <v>1738</v>
      </c>
    </row>
    <row r="9" spans="1:14">
      <c r="A9" s="36">
        <f t="shared" si="0"/>
        <v>6</v>
      </c>
      <c r="B9" s="37">
        <f t="shared" si="1"/>
        <v>750</v>
      </c>
      <c r="C9" s="38">
        <v>4500</v>
      </c>
      <c r="D9" s="39"/>
      <c r="M9" s="147">
        <v>7000</v>
      </c>
      <c r="N9" s="146" t="s">
        <v>1771</v>
      </c>
    </row>
    <row r="10" spans="1:14">
      <c r="A10" s="36">
        <f t="shared" si="0"/>
        <v>7</v>
      </c>
      <c r="B10" s="37">
        <f t="shared" si="1"/>
        <v>642.85714285714289</v>
      </c>
      <c r="C10" s="38">
        <v>4500</v>
      </c>
      <c r="D10" s="39"/>
      <c r="M10" s="147">
        <v>12000</v>
      </c>
      <c r="N10" s="146" t="s">
        <v>125</v>
      </c>
    </row>
    <row r="11" spans="1:14">
      <c r="A11" s="36">
        <f t="shared" si="0"/>
        <v>8</v>
      </c>
      <c r="B11" s="37">
        <f t="shared" si="1"/>
        <v>562.5</v>
      </c>
      <c r="C11" s="38">
        <v>4500</v>
      </c>
      <c r="D11" s="39"/>
      <c r="M11" s="147">
        <v>12000</v>
      </c>
      <c r="N11" s="146" t="s">
        <v>1770</v>
      </c>
    </row>
    <row r="12" spans="1:14">
      <c r="A12" s="36">
        <f t="shared" si="0"/>
        <v>9</v>
      </c>
      <c r="B12" s="37">
        <f t="shared" si="1"/>
        <v>500</v>
      </c>
      <c r="C12" s="38">
        <v>4500</v>
      </c>
      <c r="D12" s="39"/>
    </row>
    <row r="13" spans="1:14">
      <c r="A13" s="36">
        <f t="shared" si="0"/>
        <v>10</v>
      </c>
      <c r="B13" s="37">
        <f t="shared" si="1"/>
        <v>450</v>
      </c>
      <c r="C13" s="38">
        <v>4500</v>
      </c>
      <c r="D13" s="39"/>
    </row>
    <row r="14" spans="1:14">
      <c r="A14" s="143">
        <f t="shared" si="0"/>
        <v>11</v>
      </c>
      <c r="B14" s="37">
        <f t="shared" si="1"/>
        <v>636.36363636363637</v>
      </c>
      <c r="C14" s="38">
        <v>7000</v>
      </c>
      <c r="D14" s="39"/>
    </row>
    <row r="15" spans="1:14">
      <c r="A15" s="36">
        <f t="shared" si="0"/>
        <v>12</v>
      </c>
      <c r="B15" s="37">
        <f t="shared" si="1"/>
        <v>583.33333333333337</v>
      </c>
      <c r="C15" s="38">
        <v>7000</v>
      </c>
      <c r="D15" s="39"/>
    </row>
    <row r="16" spans="1:14">
      <c r="A16" s="36">
        <f t="shared" si="0"/>
        <v>13</v>
      </c>
      <c r="B16" s="37">
        <f t="shared" si="1"/>
        <v>538.46153846153845</v>
      </c>
      <c r="C16" s="38">
        <v>7000</v>
      </c>
      <c r="D16" s="39"/>
    </row>
    <row r="17" spans="1:4">
      <c r="A17" s="36">
        <f t="shared" si="0"/>
        <v>14</v>
      </c>
      <c r="B17" s="37">
        <f t="shared" si="1"/>
        <v>500</v>
      </c>
      <c r="C17" s="38">
        <v>7000</v>
      </c>
      <c r="D17" s="39"/>
    </row>
    <row r="18" spans="1:4">
      <c r="A18" s="36">
        <f t="shared" si="0"/>
        <v>15</v>
      </c>
      <c r="B18" s="37">
        <f t="shared" si="1"/>
        <v>466.66666666666669</v>
      </c>
      <c r="C18" s="38">
        <v>7000</v>
      </c>
      <c r="D18" s="39"/>
    </row>
    <row r="19" spans="1:4">
      <c r="A19" s="36">
        <f t="shared" si="0"/>
        <v>16</v>
      </c>
      <c r="B19" s="37">
        <f t="shared" si="1"/>
        <v>437.5</v>
      </c>
      <c r="C19" s="38">
        <v>7000</v>
      </c>
      <c r="D19" s="39"/>
    </row>
    <row r="20" spans="1:4">
      <c r="A20" s="36">
        <f t="shared" si="0"/>
        <v>17</v>
      </c>
      <c r="B20" s="37">
        <f t="shared" si="1"/>
        <v>411.76470588235293</v>
      </c>
      <c r="C20" s="38">
        <v>7000</v>
      </c>
      <c r="D20" s="39"/>
    </row>
    <row r="21" spans="1:4">
      <c r="A21" s="36">
        <f t="shared" si="0"/>
        <v>18</v>
      </c>
      <c r="B21" s="37">
        <f t="shared" si="1"/>
        <v>388.88888888888891</v>
      </c>
      <c r="C21" s="38">
        <v>7000</v>
      </c>
      <c r="D21" s="39"/>
    </row>
    <row r="22" spans="1:4">
      <c r="A22" s="36">
        <f t="shared" si="0"/>
        <v>19</v>
      </c>
      <c r="B22" s="37">
        <f t="shared" si="1"/>
        <v>368.42105263157896</v>
      </c>
      <c r="C22" s="38">
        <v>7000</v>
      </c>
      <c r="D22" s="39"/>
    </row>
    <row r="23" spans="1:4">
      <c r="A23" s="36">
        <f t="shared" si="0"/>
        <v>20</v>
      </c>
      <c r="B23" s="37">
        <f t="shared" si="1"/>
        <v>350</v>
      </c>
      <c r="C23" s="38">
        <v>7000</v>
      </c>
      <c r="D23" s="39"/>
    </row>
    <row r="24" spans="1:4">
      <c r="A24" s="143">
        <f t="shared" si="0"/>
        <v>21</v>
      </c>
      <c r="B24" s="37">
        <f>C24/A24</f>
        <v>571.42857142857144</v>
      </c>
      <c r="C24" s="38">
        <v>12000</v>
      </c>
      <c r="D24" s="39"/>
    </row>
    <row r="25" spans="1:4">
      <c r="A25" s="36">
        <f t="shared" si="0"/>
        <v>22</v>
      </c>
      <c r="B25" s="37">
        <f t="shared" si="1"/>
        <v>545.4545454545455</v>
      </c>
      <c r="C25" s="38">
        <v>12000</v>
      </c>
      <c r="D25" s="39"/>
    </row>
    <row r="26" spans="1:4">
      <c r="A26" s="36">
        <f t="shared" si="0"/>
        <v>23</v>
      </c>
      <c r="B26" s="37">
        <f t="shared" si="1"/>
        <v>521.73913043478262</v>
      </c>
      <c r="C26" s="38">
        <v>12000</v>
      </c>
      <c r="D26" s="39"/>
    </row>
    <row r="27" spans="1:4">
      <c r="A27" s="36">
        <f t="shared" si="0"/>
        <v>24</v>
      </c>
      <c r="B27" s="37">
        <f t="shared" si="1"/>
        <v>500</v>
      </c>
      <c r="C27" s="38">
        <v>12000</v>
      </c>
      <c r="D27" s="39"/>
    </row>
    <row r="28" spans="1:4">
      <c r="A28" s="36">
        <f t="shared" si="0"/>
        <v>25</v>
      </c>
      <c r="B28" s="37">
        <f t="shared" si="1"/>
        <v>480</v>
      </c>
      <c r="C28" s="38">
        <v>12000</v>
      </c>
      <c r="D28" s="39"/>
    </row>
    <row r="29" spans="1:4">
      <c r="A29" s="36">
        <f t="shared" si="0"/>
        <v>26</v>
      </c>
      <c r="B29" s="37">
        <f t="shared" si="1"/>
        <v>461.53846153846155</v>
      </c>
      <c r="C29" s="38">
        <v>12000</v>
      </c>
      <c r="D29" s="39"/>
    </row>
    <row r="30" spans="1:4">
      <c r="A30" s="36">
        <f t="shared" si="0"/>
        <v>27</v>
      </c>
      <c r="B30" s="37">
        <f t="shared" si="1"/>
        <v>444.44444444444446</v>
      </c>
      <c r="C30" s="38">
        <v>12000</v>
      </c>
      <c r="D30" s="39"/>
    </row>
    <row r="31" spans="1:4">
      <c r="A31" s="36">
        <f t="shared" si="0"/>
        <v>28</v>
      </c>
      <c r="B31" s="37">
        <f t="shared" si="1"/>
        <v>428.57142857142856</v>
      </c>
      <c r="C31" s="38">
        <v>12000</v>
      </c>
      <c r="D31" s="39"/>
    </row>
    <row r="32" spans="1:4">
      <c r="A32" s="36">
        <f t="shared" si="0"/>
        <v>29</v>
      </c>
      <c r="B32" s="37">
        <f t="shared" si="1"/>
        <v>413.79310344827587</v>
      </c>
      <c r="C32" s="38">
        <v>12000</v>
      </c>
      <c r="D32" s="39"/>
    </row>
    <row r="33" spans="1:4">
      <c r="A33" s="145">
        <f t="shared" si="0"/>
        <v>30</v>
      </c>
      <c r="B33" s="37">
        <f t="shared" si="1"/>
        <v>400</v>
      </c>
      <c r="C33" s="38">
        <v>12000</v>
      </c>
      <c r="D33" s="39"/>
    </row>
    <row r="34" spans="1:4">
      <c r="A34" s="144">
        <f t="shared" si="0"/>
        <v>31</v>
      </c>
      <c r="B34" s="37">
        <f t="shared" si="1"/>
        <v>387.09677419354841</v>
      </c>
      <c r="C34" s="38">
        <v>12000</v>
      </c>
      <c r="D34" s="39"/>
    </row>
    <row r="35" spans="1:4">
      <c r="A35" s="36">
        <f t="shared" si="0"/>
        <v>32</v>
      </c>
      <c r="B35" s="37">
        <f t="shared" si="1"/>
        <v>375</v>
      </c>
      <c r="C35" s="38">
        <v>12000</v>
      </c>
      <c r="D35" s="39"/>
    </row>
    <row r="36" spans="1:4">
      <c r="A36" s="36">
        <f t="shared" si="0"/>
        <v>33</v>
      </c>
      <c r="B36" s="37">
        <f t="shared" si="1"/>
        <v>363.63636363636363</v>
      </c>
      <c r="C36" s="38">
        <v>12000</v>
      </c>
      <c r="D36" s="39"/>
    </row>
    <row r="37" spans="1:4">
      <c r="A37" s="36">
        <f t="shared" ref="A37:A68" si="2">A36+1</f>
        <v>34</v>
      </c>
      <c r="B37" s="37">
        <f t="shared" si="1"/>
        <v>352.94117647058823</v>
      </c>
      <c r="C37" s="38">
        <v>12000</v>
      </c>
      <c r="D37" s="39"/>
    </row>
    <row r="38" spans="1:4">
      <c r="A38" s="36">
        <f t="shared" si="2"/>
        <v>35</v>
      </c>
      <c r="B38" s="37">
        <f t="shared" si="1"/>
        <v>342.85714285714283</v>
      </c>
      <c r="C38" s="38">
        <v>12000</v>
      </c>
      <c r="D38" s="39"/>
    </row>
    <row r="39" spans="1:4">
      <c r="A39" s="36">
        <f t="shared" si="2"/>
        <v>36</v>
      </c>
      <c r="B39" s="37">
        <f t="shared" si="1"/>
        <v>333.33333333333331</v>
      </c>
      <c r="C39" s="38">
        <v>12000</v>
      </c>
      <c r="D39" s="39"/>
    </row>
    <row r="40" spans="1:4">
      <c r="A40" s="36">
        <f t="shared" si="2"/>
        <v>37</v>
      </c>
      <c r="B40" s="37">
        <f t="shared" si="1"/>
        <v>324.32432432432432</v>
      </c>
      <c r="C40" s="38">
        <v>12000</v>
      </c>
      <c r="D40" s="39"/>
    </row>
    <row r="41" spans="1:4">
      <c r="A41" s="36">
        <f t="shared" si="2"/>
        <v>38</v>
      </c>
      <c r="B41" s="37">
        <f t="shared" si="1"/>
        <v>315.78947368421052</v>
      </c>
      <c r="C41" s="38">
        <v>12000</v>
      </c>
      <c r="D41" s="39"/>
    </row>
    <row r="42" spans="1:4">
      <c r="A42" s="36">
        <f t="shared" si="2"/>
        <v>39</v>
      </c>
      <c r="B42" s="37">
        <f t="shared" si="1"/>
        <v>307.69230769230768</v>
      </c>
      <c r="C42" s="38">
        <v>12000</v>
      </c>
      <c r="D42" s="39"/>
    </row>
    <row r="43" spans="1:4">
      <c r="A43" s="36">
        <f t="shared" si="2"/>
        <v>40</v>
      </c>
      <c r="B43" s="37">
        <f t="shared" si="1"/>
        <v>300</v>
      </c>
      <c r="C43" s="38">
        <v>12000</v>
      </c>
      <c r="D43" s="39"/>
    </row>
    <row r="44" spans="1:4">
      <c r="A44" s="36">
        <f t="shared" si="2"/>
        <v>41</v>
      </c>
      <c r="B44" s="37">
        <f t="shared" si="1"/>
        <v>292.6829268292683</v>
      </c>
      <c r="C44" s="38">
        <v>12000</v>
      </c>
      <c r="D44" s="39"/>
    </row>
    <row r="45" spans="1:4">
      <c r="A45" s="36">
        <f t="shared" si="2"/>
        <v>42</v>
      </c>
      <c r="B45" s="37">
        <f t="shared" si="1"/>
        <v>285.71428571428572</v>
      </c>
      <c r="C45" s="38">
        <v>12000</v>
      </c>
      <c r="D45" s="39"/>
    </row>
    <row r="46" spans="1:4">
      <c r="A46" s="36">
        <f t="shared" si="2"/>
        <v>43</v>
      </c>
      <c r="B46" s="37">
        <f t="shared" si="1"/>
        <v>279.06976744186045</v>
      </c>
      <c r="C46" s="38">
        <v>12000</v>
      </c>
      <c r="D46" s="39"/>
    </row>
    <row r="47" spans="1:4">
      <c r="A47" s="36">
        <f t="shared" si="2"/>
        <v>44</v>
      </c>
      <c r="B47" s="37">
        <f t="shared" si="1"/>
        <v>272.72727272727275</v>
      </c>
      <c r="C47" s="38">
        <v>12000</v>
      </c>
      <c r="D47" s="39"/>
    </row>
    <row r="48" spans="1:4">
      <c r="A48" s="36">
        <f t="shared" si="2"/>
        <v>45</v>
      </c>
      <c r="B48" s="37">
        <f t="shared" si="1"/>
        <v>266.66666666666669</v>
      </c>
      <c r="C48" s="38">
        <v>12000</v>
      </c>
      <c r="D48" s="39"/>
    </row>
    <row r="49" spans="1:4">
      <c r="A49" s="36">
        <f t="shared" si="2"/>
        <v>46</v>
      </c>
      <c r="B49" s="37">
        <f t="shared" si="1"/>
        <v>260.86956521739131</v>
      </c>
      <c r="C49" s="38">
        <v>12000</v>
      </c>
      <c r="D49" s="39"/>
    </row>
    <row r="50" spans="1:4">
      <c r="A50" s="36">
        <f t="shared" si="2"/>
        <v>47</v>
      </c>
      <c r="B50" s="37">
        <f t="shared" si="1"/>
        <v>255.31914893617022</v>
      </c>
      <c r="C50" s="38">
        <v>12000</v>
      </c>
      <c r="D50" s="39"/>
    </row>
    <row r="51" spans="1:4">
      <c r="A51" s="36">
        <f t="shared" si="2"/>
        <v>48</v>
      </c>
      <c r="B51" s="37">
        <f t="shared" si="1"/>
        <v>250</v>
      </c>
      <c r="C51" s="38">
        <v>12000</v>
      </c>
      <c r="D51" s="39"/>
    </row>
    <row r="52" spans="1:4">
      <c r="A52" s="36">
        <f t="shared" si="2"/>
        <v>49</v>
      </c>
      <c r="B52" s="37">
        <f t="shared" si="1"/>
        <v>244.89795918367346</v>
      </c>
      <c r="C52" s="38">
        <v>12000</v>
      </c>
      <c r="D52" s="39"/>
    </row>
    <row r="53" spans="1:4">
      <c r="A53" s="36">
        <f t="shared" si="2"/>
        <v>50</v>
      </c>
      <c r="B53" s="37">
        <f t="shared" si="1"/>
        <v>240</v>
      </c>
      <c r="C53" s="38">
        <v>12000</v>
      </c>
      <c r="D53" s="39"/>
    </row>
    <row r="54" spans="1:4">
      <c r="A54" s="143">
        <f t="shared" si="2"/>
        <v>51</v>
      </c>
      <c r="B54" s="37">
        <f t="shared" si="1"/>
        <v>235.29411764705881</v>
      </c>
      <c r="C54" s="38">
        <v>12000</v>
      </c>
      <c r="D54" s="39"/>
    </row>
    <row r="55" spans="1:4">
      <c r="A55" s="36">
        <f t="shared" si="2"/>
        <v>52</v>
      </c>
      <c r="B55" s="37">
        <f t="shared" si="1"/>
        <v>230.76923076923077</v>
      </c>
      <c r="C55" s="38">
        <v>12000</v>
      </c>
      <c r="D55" s="39"/>
    </row>
    <row r="56" spans="1:4">
      <c r="A56" s="36">
        <f t="shared" si="2"/>
        <v>53</v>
      </c>
      <c r="B56" s="37">
        <f t="shared" si="1"/>
        <v>226.41509433962264</v>
      </c>
      <c r="C56" s="38">
        <v>12000</v>
      </c>
      <c r="D56" s="39"/>
    </row>
    <row r="57" spans="1:4">
      <c r="A57" s="36">
        <f t="shared" si="2"/>
        <v>54</v>
      </c>
      <c r="B57" s="37">
        <f t="shared" si="1"/>
        <v>222.22222222222223</v>
      </c>
      <c r="C57" s="38">
        <v>12000</v>
      </c>
      <c r="D57" s="39"/>
    </row>
    <row r="58" spans="1:4">
      <c r="A58" s="36">
        <f t="shared" si="2"/>
        <v>55</v>
      </c>
      <c r="B58" s="37">
        <f t="shared" si="1"/>
        <v>218.18181818181819</v>
      </c>
      <c r="C58" s="38">
        <v>12000</v>
      </c>
      <c r="D58" s="39"/>
    </row>
    <row r="59" spans="1:4">
      <c r="A59" s="36">
        <f t="shared" si="2"/>
        <v>56</v>
      </c>
      <c r="B59" s="37">
        <f t="shared" si="1"/>
        <v>214.28571428571428</v>
      </c>
      <c r="C59" s="38">
        <v>12000</v>
      </c>
      <c r="D59" s="39"/>
    </row>
    <row r="60" spans="1:4">
      <c r="A60" s="36">
        <f t="shared" si="2"/>
        <v>57</v>
      </c>
      <c r="B60" s="37">
        <f t="shared" si="1"/>
        <v>210.52631578947367</v>
      </c>
      <c r="C60" s="38">
        <v>12000</v>
      </c>
      <c r="D60" s="39"/>
    </row>
    <row r="61" spans="1:4">
      <c r="A61" s="36">
        <f t="shared" si="2"/>
        <v>58</v>
      </c>
      <c r="B61" s="37">
        <f t="shared" si="1"/>
        <v>206.89655172413794</v>
      </c>
      <c r="C61" s="38">
        <v>12000</v>
      </c>
      <c r="D61" s="39"/>
    </row>
    <row r="62" spans="1:4">
      <c r="A62" s="36">
        <f t="shared" si="2"/>
        <v>59</v>
      </c>
      <c r="B62" s="37">
        <f t="shared" si="1"/>
        <v>203.38983050847457</v>
      </c>
      <c r="C62" s="38">
        <v>12000</v>
      </c>
      <c r="D62" s="39"/>
    </row>
    <row r="63" spans="1:4">
      <c r="A63" s="36">
        <f t="shared" si="2"/>
        <v>60</v>
      </c>
      <c r="B63" s="37">
        <f t="shared" si="1"/>
        <v>200</v>
      </c>
      <c r="C63" s="38">
        <v>12000</v>
      </c>
      <c r="D63" s="39"/>
    </row>
    <row r="64" spans="1:4">
      <c r="A64" s="36">
        <f t="shared" si="2"/>
        <v>61</v>
      </c>
      <c r="B64" s="37">
        <f t="shared" si="1"/>
        <v>196.72131147540983</v>
      </c>
      <c r="C64" s="38">
        <v>12000</v>
      </c>
      <c r="D64" s="39"/>
    </row>
    <row r="65" spans="1:4">
      <c r="A65" s="36">
        <f t="shared" si="2"/>
        <v>62</v>
      </c>
      <c r="B65" s="37">
        <f t="shared" si="1"/>
        <v>193.54838709677421</v>
      </c>
      <c r="C65" s="38">
        <v>12000</v>
      </c>
      <c r="D65" s="39"/>
    </row>
    <row r="66" spans="1:4">
      <c r="A66" s="36">
        <f t="shared" si="2"/>
        <v>63</v>
      </c>
      <c r="B66" s="37">
        <f t="shared" si="1"/>
        <v>190.47619047619048</v>
      </c>
      <c r="C66" s="38">
        <v>12000</v>
      </c>
      <c r="D66" s="39"/>
    </row>
    <row r="67" spans="1:4">
      <c r="A67" s="36">
        <f t="shared" si="2"/>
        <v>64</v>
      </c>
      <c r="B67" s="37">
        <f t="shared" si="1"/>
        <v>187.5</v>
      </c>
      <c r="C67" s="38">
        <v>12000</v>
      </c>
      <c r="D67" s="39"/>
    </row>
    <row r="68" spans="1:4">
      <c r="A68" s="36">
        <f t="shared" si="2"/>
        <v>65</v>
      </c>
      <c r="B68" s="37">
        <f t="shared" si="1"/>
        <v>184.61538461538461</v>
      </c>
      <c r="C68" s="38">
        <v>12000</v>
      </c>
      <c r="D68" s="39"/>
    </row>
    <row r="69" spans="1:4">
      <c r="A69" s="36">
        <f t="shared" ref="A69:A100" si="3">A68+1</f>
        <v>66</v>
      </c>
      <c r="B69" s="37">
        <f t="shared" ref="B69:B123" si="4">C69/A69</f>
        <v>181.81818181818181</v>
      </c>
      <c r="C69" s="38">
        <v>12000</v>
      </c>
      <c r="D69" s="39"/>
    </row>
    <row r="70" spans="1:4">
      <c r="A70" s="36">
        <f t="shared" si="3"/>
        <v>67</v>
      </c>
      <c r="B70" s="37">
        <f t="shared" si="4"/>
        <v>179.1044776119403</v>
      </c>
      <c r="C70" s="38">
        <v>12000</v>
      </c>
      <c r="D70" s="39"/>
    </row>
    <row r="71" spans="1:4">
      <c r="A71" s="36">
        <f t="shared" si="3"/>
        <v>68</v>
      </c>
      <c r="B71" s="37">
        <f t="shared" si="4"/>
        <v>176.47058823529412</v>
      </c>
      <c r="C71" s="38">
        <v>12000</v>
      </c>
      <c r="D71" s="39"/>
    </row>
    <row r="72" spans="1:4">
      <c r="A72" s="36">
        <f t="shared" si="3"/>
        <v>69</v>
      </c>
      <c r="B72" s="37">
        <f t="shared" si="4"/>
        <v>173.91304347826087</v>
      </c>
      <c r="C72" s="38">
        <v>12000</v>
      </c>
      <c r="D72" s="39"/>
    </row>
    <row r="73" spans="1:4">
      <c r="A73" s="36">
        <f t="shared" si="3"/>
        <v>70</v>
      </c>
      <c r="B73" s="37">
        <f t="shared" si="4"/>
        <v>171.42857142857142</v>
      </c>
      <c r="C73" s="38">
        <v>12000</v>
      </c>
      <c r="D73" s="39"/>
    </row>
    <row r="74" spans="1:4">
      <c r="A74" s="36">
        <f t="shared" si="3"/>
        <v>71</v>
      </c>
      <c r="B74" s="37">
        <f t="shared" si="4"/>
        <v>169.01408450704224</v>
      </c>
      <c r="C74" s="38">
        <v>12000</v>
      </c>
      <c r="D74" s="39"/>
    </row>
    <row r="75" spans="1:4">
      <c r="A75" s="36">
        <f t="shared" si="3"/>
        <v>72</v>
      </c>
      <c r="B75" s="37">
        <f t="shared" si="4"/>
        <v>166.66666666666666</v>
      </c>
      <c r="C75" s="38">
        <v>12000</v>
      </c>
      <c r="D75" s="39"/>
    </row>
    <row r="76" spans="1:4">
      <c r="A76" s="36">
        <f t="shared" si="3"/>
        <v>73</v>
      </c>
      <c r="B76" s="37">
        <f t="shared" si="4"/>
        <v>164.38356164383561</v>
      </c>
      <c r="C76" s="38">
        <v>12000</v>
      </c>
      <c r="D76" s="39"/>
    </row>
    <row r="77" spans="1:4">
      <c r="A77" s="36">
        <f t="shared" si="3"/>
        <v>74</v>
      </c>
      <c r="B77" s="37">
        <f t="shared" si="4"/>
        <v>162.16216216216216</v>
      </c>
      <c r="C77" s="38">
        <v>12000</v>
      </c>
      <c r="D77" s="39"/>
    </row>
    <row r="78" spans="1:4">
      <c r="A78" s="36">
        <f t="shared" si="3"/>
        <v>75</v>
      </c>
      <c r="B78" s="37">
        <f t="shared" si="4"/>
        <v>160</v>
      </c>
      <c r="C78" s="38">
        <v>12000</v>
      </c>
      <c r="D78" s="39"/>
    </row>
    <row r="79" spans="1:4">
      <c r="A79" s="36">
        <f t="shared" si="3"/>
        <v>76</v>
      </c>
      <c r="B79" s="37">
        <f t="shared" si="4"/>
        <v>157.89473684210526</v>
      </c>
      <c r="C79" s="38">
        <v>12000</v>
      </c>
      <c r="D79" s="39"/>
    </row>
    <row r="80" spans="1:4">
      <c r="A80" s="36">
        <f t="shared" si="3"/>
        <v>77</v>
      </c>
      <c r="B80" s="37">
        <f t="shared" si="4"/>
        <v>155.84415584415584</v>
      </c>
      <c r="C80" s="38">
        <v>12000</v>
      </c>
      <c r="D80" s="39"/>
    </row>
    <row r="81" spans="1:4">
      <c r="A81" s="36">
        <f t="shared" si="3"/>
        <v>78</v>
      </c>
      <c r="B81" s="37">
        <f t="shared" si="4"/>
        <v>153.84615384615384</v>
      </c>
      <c r="C81" s="38">
        <v>12000</v>
      </c>
      <c r="D81" s="39"/>
    </row>
    <row r="82" spans="1:4">
      <c r="A82" s="36">
        <f t="shared" si="3"/>
        <v>79</v>
      </c>
      <c r="B82" s="37">
        <f t="shared" si="4"/>
        <v>151.8987341772152</v>
      </c>
      <c r="C82" s="38">
        <v>12000</v>
      </c>
      <c r="D82" s="39"/>
    </row>
    <row r="83" spans="1:4">
      <c r="A83" s="36">
        <f t="shared" si="3"/>
        <v>80</v>
      </c>
      <c r="B83" s="37">
        <f t="shared" si="4"/>
        <v>150</v>
      </c>
      <c r="C83" s="38">
        <v>12000</v>
      </c>
      <c r="D83" s="39"/>
    </row>
    <row r="84" spans="1:4">
      <c r="A84" s="36">
        <f t="shared" si="3"/>
        <v>81</v>
      </c>
      <c r="B84" s="37">
        <f t="shared" si="4"/>
        <v>148.14814814814815</v>
      </c>
      <c r="C84" s="38">
        <v>12000</v>
      </c>
      <c r="D84" s="39"/>
    </row>
    <row r="85" spans="1:4">
      <c r="A85" s="36">
        <f t="shared" si="3"/>
        <v>82</v>
      </c>
      <c r="B85" s="37">
        <f t="shared" si="4"/>
        <v>146.34146341463415</v>
      </c>
      <c r="C85" s="38">
        <v>12000</v>
      </c>
      <c r="D85" s="39"/>
    </row>
    <row r="86" spans="1:4">
      <c r="A86" s="36">
        <f t="shared" si="3"/>
        <v>83</v>
      </c>
      <c r="B86" s="37">
        <f t="shared" si="4"/>
        <v>144.57831325301206</v>
      </c>
      <c r="C86" s="38">
        <v>12000</v>
      </c>
      <c r="D86" s="39"/>
    </row>
    <row r="87" spans="1:4">
      <c r="A87" s="36">
        <f t="shared" si="3"/>
        <v>84</v>
      </c>
      <c r="B87" s="37">
        <f t="shared" si="4"/>
        <v>142.85714285714286</v>
      </c>
      <c r="C87" s="38">
        <v>12000</v>
      </c>
      <c r="D87" s="39"/>
    </row>
    <row r="88" spans="1:4">
      <c r="A88" s="36">
        <f t="shared" si="3"/>
        <v>85</v>
      </c>
      <c r="B88" s="37">
        <f t="shared" si="4"/>
        <v>141.1764705882353</v>
      </c>
      <c r="C88" s="38">
        <v>12000</v>
      </c>
      <c r="D88" s="39"/>
    </row>
    <row r="89" spans="1:4">
      <c r="A89" s="36">
        <f t="shared" si="3"/>
        <v>86</v>
      </c>
      <c r="B89" s="37">
        <f t="shared" si="4"/>
        <v>139.53488372093022</v>
      </c>
      <c r="C89" s="38">
        <v>12000</v>
      </c>
      <c r="D89" s="39"/>
    </row>
    <row r="90" spans="1:4">
      <c r="A90" s="36">
        <f t="shared" si="3"/>
        <v>87</v>
      </c>
      <c r="B90" s="37">
        <f t="shared" si="4"/>
        <v>137.93103448275863</v>
      </c>
      <c r="C90" s="38">
        <v>12000</v>
      </c>
      <c r="D90" s="39"/>
    </row>
    <row r="91" spans="1:4">
      <c r="A91" s="36">
        <f t="shared" si="3"/>
        <v>88</v>
      </c>
      <c r="B91" s="37">
        <f t="shared" si="4"/>
        <v>136.36363636363637</v>
      </c>
      <c r="C91" s="38">
        <v>12000</v>
      </c>
      <c r="D91" s="39"/>
    </row>
    <row r="92" spans="1:4">
      <c r="A92" s="36">
        <f t="shared" si="3"/>
        <v>89</v>
      </c>
      <c r="B92" s="37">
        <f t="shared" si="4"/>
        <v>134.83146067415731</v>
      </c>
      <c r="C92" s="38">
        <v>12000</v>
      </c>
      <c r="D92" s="39"/>
    </row>
    <row r="93" spans="1:4">
      <c r="A93" s="36">
        <f t="shared" si="3"/>
        <v>90</v>
      </c>
      <c r="B93" s="37">
        <f t="shared" si="4"/>
        <v>133.33333333333334</v>
      </c>
      <c r="C93" s="38">
        <v>12000</v>
      </c>
      <c r="D93" s="39"/>
    </row>
    <row r="94" spans="1:4">
      <c r="A94" s="36">
        <f t="shared" si="3"/>
        <v>91</v>
      </c>
      <c r="B94" s="37">
        <f t="shared" si="4"/>
        <v>131.86813186813185</v>
      </c>
      <c r="C94" s="38">
        <v>12000</v>
      </c>
      <c r="D94" s="39"/>
    </row>
    <row r="95" spans="1:4">
      <c r="A95" s="36">
        <f t="shared" si="3"/>
        <v>92</v>
      </c>
      <c r="B95" s="37">
        <f t="shared" si="4"/>
        <v>130.43478260869566</v>
      </c>
      <c r="C95" s="38">
        <v>12000</v>
      </c>
      <c r="D95" s="39"/>
    </row>
    <row r="96" spans="1:4">
      <c r="A96" s="36">
        <f t="shared" si="3"/>
        <v>93</v>
      </c>
      <c r="B96" s="37">
        <f t="shared" si="4"/>
        <v>129.03225806451613</v>
      </c>
      <c r="C96" s="38">
        <v>12000</v>
      </c>
      <c r="D96" s="39"/>
    </row>
    <row r="97" spans="1:4">
      <c r="A97" s="36">
        <f t="shared" si="3"/>
        <v>94</v>
      </c>
      <c r="B97" s="37">
        <f t="shared" si="4"/>
        <v>127.65957446808511</v>
      </c>
      <c r="C97" s="38">
        <v>12000</v>
      </c>
      <c r="D97" s="39"/>
    </row>
    <row r="98" spans="1:4">
      <c r="A98" s="36">
        <f t="shared" si="3"/>
        <v>95</v>
      </c>
      <c r="B98" s="37">
        <f t="shared" si="4"/>
        <v>126.31578947368421</v>
      </c>
      <c r="C98" s="38">
        <v>12000</v>
      </c>
      <c r="D98" s="39"/>
    </row>
    <row r="99" spans="1:4">
      <c r="A99" s="36">
        <f t="shared" si="3"/>
        <v>96</v>
      </c>
      <c r="B99" s="37">
        <f t="shared" si="4"/>
        <v>125</v>
      </c>
      <c r="C99" s="38">
        <v>12000</v>
      </c>
      <c r="D99" s="39"/>
    </row>
    <row r="100" spans="1:4">
      <c r="A100" s="36">
        <f t="shared" si="3"/>
        <v>97</v>
      </c>
      <c r="B100" s="37">
        <f t="shared" si="4"/>
        <v>123.71134020618557</v>
      </c>
      <c r="C100" s="38">
        <v>12000</v>
      </c>
      <c r="D100" s="39"/>
    </row>
    <row r="101" spans="1:4">
      <c r="A101" s="36">
        <f t="shared" ref="A101:A123" si="5">A100+1</f>
        <v>98</v>
      </c>
      <c r="B101" s="37">
        <f t="shared" si="4"/>
        <v>122.44897959183673</v>
      </c>
      <c r="C101" s="38">
        <v>12000</v>
      </c>
      <c r="D101" s="39"/>
    </row>
    <row r="102" spans="1:4">
      <c r="A102" s="36">
        <f t="shared" si="5"/>
        <v>99</v>
      </c>
      <c r="B102" s="37">
        <f t="shared" si="4"/>
        <v>121.21212121212122</v>
      </c>
      <c r="C102" s="38">
        <v>12000</v>
      </c>
      <c r="D102" s="39"/>
    </row>
    <row r="103" spans="1:4">
      <c r="A103" s="36">
        <f t="shared" si="5"/>
        <v>100</v>
      </c>
      <c r="B103" s="37">
        <f t="shared" si="4"/>
        <v>120</v>
      </c>
      <c r="C103" s="38">
        <v>12000</v>
      </c>
      <c r="D103" s="39"/>
    </row>
    <row r="104" spans="1:4">
      <c r="A104" s="142">
        <f t="shared" si="5"/>
        <v>101</v>
      </c>
      <c r="B104" s="37">
        <f t="shared" si="4"/>
        <v>118.81188118811882</v>
      </c>
      <c r="C104" s="38">
        <v>12000</v>
      </c>
      <c r="D104" s="39"/>
    </row>
    <row r="105" spans="1:4">
      <c r="A105" s="36">
        <f t="shared" si="5"/>
        <v>102</v>
      </c>
      <c r="B105" s="37">
        <f t="shared" si="4"/>
        <v>117.64705882352941</v>
      </c>
      <c r="C105" s="38">
        <v>12000</v>
      </c>
      <c r="D105" s="39"/>
    </row>
    <row r="106" spans="1:4">
      <c r="A106" s="36">
        <f t="shared" si="5"/>
        <v>103</v>
      </c>
      <c r="B106" s="37">
        <f t="shared" si="4"/>
        <v>116.50485436893204</v>
      </c>
      <c r="C106" s="38">
        <v>12000</v>
      </c>
      <c r="D106" s="39"/>
    </row>
    <row r="107" spans="1:4">
      <c r="A107" s="36">
        <f t="shared" si="5"/>
        <v>104</v>
      </c>
      <c r="B107" s="37">
        <f t="shared" si="4"/>
        <v>115.38461538461539</v>
      </c>
      <c r="C107" s="38">
        <v>12000</v>
      </c>
      <c r="D107" s="39"/>
    </row>
    <row r="108" spans="1:4">
      <c r="A108" s="36">
        <f t="shared" si="5"/>
        <v>105</v>
      </c>
      <c r="B108" s="37">
        <f t="shared" si="4"/>
        <v>114.28571428571429</v>
      </c>
      <c r="C108" s="38">
        <v>12000</v>
      </c>
      <c r="D108" s="39"/>
    </row>
    <row r="109" spans="1:4">
      <c r="A109" s="36">
        <f t="shared" si="5"/>
        <v>106</v>
      </c>
      <c r="B109" s="37">
        <f t="shared" si="4"/>
        <v>113.20754716981132</v>
      </c>
      <c r="C109" s="38">
        <v>12000</v>
      </c>
      <c r="D109" s="39"/>
    </row>
    <row r="110" spans="1:4">
      <c r="A110" s="36">
        <f t="shared" si="5"/>
        <v>107</v>
      </c>
      <c r="B110" s="37">
        <f t="shared" si="4"/>
        <v>112.14953271028037</v>
      </c>
      <c r="C110" s="38">
        <v>12000</v>
      </c>
      <c r="D110" s="39"/>
    </row>
    <row r="111" spans="1:4">
      <c r="A111" s="36">
        <f t="shared" si="5"/>
        <v>108</v>
      </c>
      <c r="B111" s="37">
        <f t="shared" si="4"/>
        <v>111.11111111111111</v>
      </c>
      <c r="C111" s="38">
        <v>12000</v>
      </c>
      <c r="D111" s="39"/>
    </row>
    <row r="112" spans="1:4">
      <c r="A112" s="36">
        <f t="shared" si="5"/>
        <v>109</v>
      </c>
      <c r="B112" s="37">
        <f t="shared" si="4"/>
        <v>110.09174311926606</v>
      </c>
      <c r="C112" s="38">
        <v>12000</v>
      </c>
      <c r="D112" s="39"/>
    </row>
    <row r="113" spans="1:4">
      <c r="A113" s="36">
        <f t="shared" si="5"/>
        <v>110</v>
      </c>
      <c r="B113" s="37">
        <f t="shared" si="4"/>
        <v>109.09090909090909</v>
      </c>
      <c r="C113" s="38">
        <v>12000</v>
      </c>
      <c r="D113" s="39"/>
    </row>
    <row r="114" spans="1:4">
      <c r="A114" s="36">
        <f t="shared" si="5"/>
        <v>111</v>
      </c>
      <c r="B114" s="37">
        <f t="shared" si="4"/>
        <v>108.10810810810811</v>
      </c>
      <c r="C114" s="38">
        <v>12000</v>
      </c>
      <c r="D114" s="39"/>
    </row>
    <row r="115" spans="1:4">
      <c r="A115" s="36">
        <f t="shared" si="5"/>
        <v>112</v>
      </c>
      <c r="B115" s="37">
        <f t="shared" si="4"/>
        <v>107.14285714285714</v>
      </c>
      <c r="C115" s="38">
        <v>12000</v>
      </c>
      <c r="D115" s="39"/>
    </row>
    <row r="116" spans="1:4">
      <c r="A116" s="36">
        <f t="shared" si="5"/>
        <v>113</v>
      </c>
      <c r="B116" s="37">
        <f t="shared" si="4"/>
        <v>106.19469026548673</v>
      </c>
      <c r="C116" s="38">
        <v>12000</v>
      </c>
      <c r="D116" s="39"/>
    </row>
    <row r="117" spans="1:4">
      <c r="A117" s="36">
        <f t="shared" si="5"/>
        <v>114</v>
      </c>
      <c r="B117" s="37">
        <f t="shared" si="4"/>
        <v>105.26315789473684</v>
      </c>
      <c r="C117" s="38">
        <v>12000</v>
      </c>
      <c r="D117" s="39"/>
    </row>
    <row r="118" spans="1:4">
      <c r="A118" s="36">
        <f t="shared" si="5"/>
        <v>115</v>
      </c>
      <c r="B118" s="37">
        <f t="shared" si="4"/>
        <v>104.34782608695652</v>
      </c>
      <c r="C118" s="38">
        <v>12000</v>
      </c>
      <c r="D118" s="39"/>
    </row>
    <row r="119" spans="1:4">
      <c r="A119" s="36">
        <f t="shared" si="5"/>
        <v>116</v>
      </c>
      <c r="B119" s="37">
        <f t="shared" si="4"/>
        <v>103.44827586206897</v>
      </c>
      <c r="C119" s="38">
        <v>12000</v>
      </c>
      <c r="D119" s="39"/>
    </row>
    <row r="120" spans="1:4">
      <c r="A120" s="36">
        <f t="shared" si="5"/>
        <v>117</v>
      </c>
      <c r="B120" s="37">
        <f t="shared" si="4"/>
        <v>102.56410256410257</v>
      </c>
      <c r="C120" s="38">
        <v>12000</v>
      </c>
      <c r="D120" s="39"/>
    </row>
    <row r="121" spans="1:4">
      <c r="A121" s="36">
        <f t="shared" si="5"/>
        <v>118</v>
      </c>
      <c r="B121" s="37">
        <f t="shared" si="4"/>
        <v>101.69491525423729</v>
      </c>
      <c r="C121" s="38">
        <v>12000</v>
      </c>
      <c r="D121" s="39"/>
    </row>
    <row r="122" spans="1:4">
      <c r="A122" s="36">
        <f t="shared" si="5"/>
        <v>119</v>
      </c>
      <c r="B122" s="37">
        <f t="shared" si="4"/>
        <v>100.84033613445378</v>
      </c>
      <c r="C122" s="38">
        <v>12000</v>
      </c>
      <c r="D122" s="39"/>
    </row>
    <row r="123" spans="1:4">
      <c r="A123" s="36">
        <f t="shared" si="5"/>
        <v>120</v>
      </c>
      <c r="B123" s="37">
        <f t="shared" si="4"/>
        <v>100</v>
      </c>
      <c r="C123" s="38">
        <v>12000</v>
      </c>
      <c r="D123" s="39"/>
    </row>
    <row r="124" spans="1:4">
      <c r="A124" s="36"/>
    </row>
    <row r="125" spans="1:4">
      <c r="A125" s="36"/>
    </row>
    <row r="126" spans="1:4">
      <c r="A126" s="36"/>
    </row>
    <row r="127" spans="1:4">
      <c r="A127" s="36"/>
    </row>
    <row r="128" spans="1:4">
      <c r="A128" s="36"/>
    </row>
    <row r="129" spans="1:1">
      <c r="A129" s="36"/>
    </row>
    <row r="130" spans="1:1">
      <c r="A130" s="36"/>
    </row>
    <row r="131" spans="1:1">
      <c r="A131" s="3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5953C-2FE3-4D57-9A00-41AE08EA9B6E}">
  <sheetPr>
    <pageSetUpPr fitToPage="1"/>
  </sheetPr>
  <dimension ref="A1:K43"/>
  <sheetViews>
    <sheetView showGridLines="0" workbookViewId="0"/>
  </sheetViews>
  <sheetFormatPr defaultRowHeight="12.75"/>
  <cols>
    <col min="1" max="1" width="3.140625" style="96" customWidth="1"/>
    <col min="2" max="2" width="18.140625" style="96" customWidth="1"/>
    <col min="3" max="3" width="56" style="96" customWidth="1"/>
    <col min="4" max="4" width="3.7109375" style="96" customWidth="1"/>
    <col min="5" max="5" width="21" style="96" customWidth="1"/>
    <col min="6" max="256" width="9.140625" style="96"/>
    <col min="257" max="257" width="3.140625" style="96" customWidth="1"/>
    <col min="258" max="258" width="18.140625" style="96" customWidth="1"/>
    <col min="259" max="259" width="56" style="96" customWidth="1"/>
    <col min="260" max="260" width="3.7109375" style="96" customWidth="1"/>
    <col min="261" max="261" width="21" style="96" customWidth="1"/>
    <col min="262" max="512" width="9.140625" style="96"/>
    <col min="513" max="513" width="3.140625" style="96" customWidth="1"/>
    <col min="514" max="514" width="18.140625" style="96" customWidth="1"/>
    <col min="515" max="515" width="56" style="96" customWidth="1"/>
    <col min="516" max="516" width="3.7109375" style="96" customWidth="1"/>
    <col min="517" max="517" width="21" style="96" customWidth="1"/>
    <col min="518" max="768" width="9.140625" style="96"/>
    <col min="769" max="769" width="3.140625" style="96" customWidth="1"/>
    <col min="770" max="770" width="18.140625" style="96" customWidth="1"/>
    <col min="771" max="771" width="56" style="96" customWidth="1"/>
    <col min="772" max="772" width="3.7109375" style="96" customWidth="1"/>
    <col min="773" max="773" width="21" style="96" customWidth="1"/>
    <col min="774" max="1024" width="9.140625" style="96"/>
    <col min="1025" max="1025" width="3.140625" style="96" customWidth="1"/>
    <col min="1026" max="1026" width="18.140625" style="96" customWidth="1"/>
    <col min="1027" max="1027" width="56" style="96" customWidth="1"/>
    <col min="1028" max="1028" width="3.7109375" style="96" customWidth="1"/>
    <col min="1029" max="1029" width="21" style="96" customWidth="1"/>
    <col min="1030" max="1280" width="9.140625" style="96"/>
    <col min="1281" max="1281" width="3.140625" style="96" customWidth="1"/>
    <col min="1282" max="1282" width="18.140625" style="96" customWidth="1"/>
    <col min="1283" max="1283" width="56" style="96" customWidth="1"/>
    <col min="1284" max="1284" width="3.7109375" style="96" customWidth="1"/>
    <col min="1285" max="1285" width="21" style="96" customWidth="1"/>
    <col min="1286" max="1536" width="9.140625" style="96"/>
    <col min="1537" max="1537" width="3.140625" style="96" customWidth="1"/>
    <col min="1538" max="1538" width="18.140625" style="96" customWidth="1"/>
    <col min="1539" max="1539" width="56" style="96" customWidth="1"/>
    <col min="1540" max="1540" width="3.7109375" style="96" customWidth="1"/>
    <col min="1541" max="1541" width="21" style="96" customWidth="1"/>
    <col min="1542" max="1792" width="9.140625" style="96"/>
    <col min="1793" max="1793" width="3.140625" style="96" customWidth="1"/>
    <col min="1794" max="1794" width="18.140625" style="96" customWidth="1"/>
    <col min="1795" max="1795" width="56" style="96" customWidth="1"/>
    <col min="1796" max="1796" width="3.7109375" style="96" customWidth="1"/>
    <col min="1797" max="1797" width="21" style="96" customWidth="1"/>
    <col min="1798" max="2048" width="9.140625" style="96"/>
    <col min="2049" max="2049" width="3.140625" style="96" customWidth="1"/>
    <col min="2050" max="2050" width="18.140625" style="96" customWidth="1"/>
    <col min="2051" max="2051" width="56" style="96" customWidth="1"/>
    <col min="2052" max="2052" width="3.7109375" style="96" customWidth="1"/>
    <col min="2053" max="2053" width="21" style="96" customWidth="1"/>
    <col min="2054" max="2304" width="9.140625" style="96"/>
    <col min="2305" max="2305" width="3.140625" style="96" customWidth="1"/>
    <col min="2306" max="2306" width="18.140625" style="96" customWidth="1"/>
    <col min="2307" max="2307" width="56" style="96" customWidth="1"/>
    <col min="2308" max="2308" width="3.7109375" style="96" customWidth="1"/>
    <col min="2309" max="2309" width="21" style="96" customWidth="1"/>
    <col min="2310" max="2560" width="9.140625" style="96"/>
    <col min="2561" max="2561" width="3.140625" style="96" customWidth="1"/>
    <col min="2562" max="2562" width="18.140625" style="96" customWidth="1"/>
    <col min="2563" max="2563" width="56" style="96" customWidth="1"/>
    <col min="2564" max="2564" width="3.7109375" style="96" customWidth="1"/>
    <col min="2565" max="2565" width="21" style="96" customWidth="1"/>
    <col min="2566" max="2816" width="9.140625" style="96"/>
    <col min="2817" max="2817" width="3.140625" style="96" customWidth="1"/>
    <col min="2818" max="2818" width="18.140625" style="96" customWidth="1"/>
    <col min="2819" max="2819" width="56" style="96" customWidth="1"/>
    <col min="2820" max="2820" width="3.7109375" style="96" customWidth="1"/>
    <col min="2821" max="2821" width="21" style="96" customWidth="1"/>
    <col min="2822" max="3072" width="9.140625" style="96"/>
    <col min="3073" max="3073" width="3.140625" style="96" customWidth="1"/>
    <col min="3074" max="3074" width="18.140625" style="96" customWidth="1"/>
    <col min="3075" max="3075" width="56" style="96" customWidth="1"/>
    <col min="3076" max="3076" width="3.7109375" style="96" customWidth="1"/>
    <col min="3077" max="3077" width="21" style="96" customWidth="1"/>
    <col min="3078" max="3328" width="9.140625" style="96"/>
    <col min="3329" max="3329" width="3.140625" style="96" customWidth="1"/>
    <col min="3330" max="3330" width="18.140625" style="96" customWidth="1"/>
    <col min="3331" max="3331" width="56" style="96" customWidth="1"/>
    <col min="3332" max="3332" width="3.7109375" style="96" customWidth="1"/>
    <col min="3333" max="3333" width="21" style="96" customWidth="1"/>
    <col min="3334" max="3584" width="9.140625" style="96"/>
    <col min="3585" max="3585" width="3.140625" style="96" customWidth="1"/>
    <col min="3586" max="3586" width="18.140625" style="96" customWidth="1"/>
    <col min="3587" max="3587" width="56" style="96" customWidth="1"/>
    <col min="3588" max="3588" width="3.7109375" style="96" customWidth="1"/>
    <col min="3589" max="3589" width="21" style="96" customWidth="1"/>
    <col min="3590" max="3840" width="9.140625" style="96"/>
    <col min="3841" max="3841" width="3.140625" style="96" customWidth="1"/>
    <col min="3842" max="3842" width="18.140625" style="96" customWidth="1"/>
    <col min="3843" max="3843" width="56" style="96" customWidth="1"/>
    <col min="3844" max="3844" width="3.7109375" style="96" customWidth="1"/>
    <col min="3845" max="3845" width="21" style="96" customWidth="1"/>
    <col min="3846" max="4096" width="9.140625" style="96"/>
    <col min="4097" max="4097" width="3.140625" style="96" customWidth="1"/>
    <col min="4098" max="4098" width="18.140625" style="96" customWidth="1"/>
    <col min="4099" max="4099" width="56" style="96" customWidth="1"/>
    <col min="4100" max="4100" width="3.7109375" style="96" customWidth="1"/>
    <col min="4101" max="4101" width="21" style="96" customWidth="1"/>
    <col min="4102" max="4352" width="9.140625" style="96"/>
    <col min="4353" max="4353" width="3.140625" style="96" customWidth="1"/>
    <col min="4354" max="4354" width="18.140625" style="96" customWidth="1"/>
    <col min="4355" max="4355" width="56" style="96" customWidth="1"/>
    <col min="4356" max="4356" width="3.7109375" style="96" customWidth="1"/>
    <col min="4357" max="4357" width="21" style="96" customWidth="1"/>
    <col min="4358" max="4608" width="9.140625" style="96"/>
    <col min="4609" max="4609" width="3.140625" style="96" customWidth="1"/>
    <col min="4610" max="4610" width="18.140625" style="96" customWidth="1"/>
    <col min="4611" max="4611" width="56" style="96" customWidth="1"/>
    <col min="4612" max="4612" width="3.7109375" style="96" customWidth="1"/>
    <col min="4613" max="4613" width="21" style="96" customWidth="1"/>
    <col min="4614" max="4864" width="9.140625" style="96"/>
    <col min="4865" max="4865" width="3.140625" style="96" customWidth="1"/>
    <col min="4866" max="4866" width="18.140625" style="96" customWidth="1"/>
    <col min="4867" max="4867" width="56" style="96" customWidth="1"/>
    <col min="4868" max="4868" width="3.7109375" style="96" customWidth="1"/>
    <col min="4869" max="4869" width="21" style="96" customWidth="1"/>
    <col min="4870" max="5120" width="9.140625" style="96"/>
    <col min="5121" max="5121" width="3.140625" style="96" customWidth="1"/>
    <col min="5122" max="5122" width="18.140625" style="96" customWidth="1"/>
    <col min="5123" max="5123" width="56" style="96" customWidth="1"/>
    <col min="5124" max="5124" width="3.7109375" style="96" customWidth="1"/>
    <col min="5125" max="5125" width="21" style="96" customWidth="1"/>
    <col min="5126" max="5376" width="9.140625" style="96"/>
    <col min="5377" max="5377" width="3.140625" style="96" customWidth="1"/>
    <col min="5378" max="5378" width="18.140625" style="96" customWidth="1"/>
    <col min="5379" max="5379" width="56" style="96" customWidth="1"/>
    <col min="5380" max="5380" width="3.7109375" style="96" customWidth="1"/>
    <col min="5381" max="5381" width="21" style="96" customWidth="1"/>
    <col min="5382" max="5632" width="9.140625" style="96"/>
    <col min="5633" max="5633" width="3.140625" style="96" customWidth="1"/>
    <col min="5634" max="5634" width="18.140625" style="96" customWidth="1"/>
    <col min="5635" max="5635" width="56" style="96" customWidth="1"/>
    <col min="5636" max="5636" width="3.7109375" style="96" customWidth="1"/>
    <col min="5637" max="5637" width="21" style="96" customWidth="1"/>
    <col min="5638" max="5888" width="9.140625" style="96"/>
    <col min="5889" max="5889" width="3.140625" style="96" customWidth="1"/>
    <col min="5890" max="5890" width="18.140625" style="96" customWidth="1"/>
    <col min="5891" max="5891" width="56" style="96" customWidth="1"/>
    <col min="5892" max="5892" width="3.7109375" style="96" customWidth="1"/>
    <col min="5893" max="5893" width="21" style="96" customWidth="1"/>
    <col min="5894" max="6144" width="9.140625" style="96"/>
    <col min="6145" max="6145" width="3.140625" style="96" customWidth="1"/>
    <col min="6146" max="6146" width="18.140625" style="96" customWidth="1"/>
    <col min="6147" max="6147" width="56" style="96" customWidth="1"/>
    <col min="6148" max="6148" width="3.7109375" style="96" customWidth="1"/>
    <col min="6149" max="6149" width="21" style="96" customWidth="1"/>
    <col min="6150" max="6400" width="9.140625" style="96"/>
    <col min="6401" max="6401" width="3.140625" style="96" customWidth="1"/>
    <col min="6402" max="6402" width="18.140625" style="96" customWidth="1"/>
    <col min="6403" max="6403" width="56" style="96" customWidth="1"/>
    <col min="6404" max="6404" width="3.7109375" style="96" customWidth="1"/>
    <col min="6405" max="6405" width="21" style="96" customWidth="1"/>
    <col min="6406" max="6656" width="9.140625" style="96"/>
    <col min="6657" max="6657" width="3.140625" style="96" customWidth="1"/>
    <col min="6658" max="6658" width="18.140625" style="96" customWidth="1"/>
    <col min="6659" max="6659" width="56" style="96" customWidth="1"/>
    <col min="6660" max="6660" width="3.7109375" style="96" customWidth="1"/>
    <col min="6661" max="6661" width="21" style="96" customWidth="1"/>
    <col min="6662" max="6912" width="9.140625" style="96"/>
    <col min="6913" max="6913" width="3.140625" style="96" customWidth="1"/>
    <col min="6914" max="6914" width="18.140625" style="96" customWidth="1"/>
    <col min="6915" max="6915" width="56" style="96" customWidth="1"/>
    <col min="6916" max="6916" width="3.7109375" style="96" customWidth="1"/>
    <col min="6917" max="6917" width="21" style="96" customWidth="1"/>
    <col min="6918" max="7168" width="9.140625" style="96"/>
    <col min="7169" max="7169" width="3.140625" style="96" customWidth="1"/>
    <col min="7170" max="7170" width="18.140625" style="96" customWidth="1"/>
    <col min="7171" max="7171" width="56" style="96" customWidth="1"/>
    <col min="7172" max="7172" width="3.7109375" style="96" customWidth="1"/>
    <col min="7173" max="7173" width="21" style="96" customWidth="1"/>
    <col min="7174" max="7424" width="9.140625" style="96"/>
    <col min="7425" max="7425" width="3.140625" style="96" customWidth="1"/>
    <col min="7426" max="7426" width="18.140625" style="96" customWidth="1"/>
    <col min="7427" max="7427" width="56" style="96" customWidth="1"/>
    <col min="7428" max="7428" width="3.7109375" style="96" customWidth="1"/>
    <col min="7429" max="7429" width="21" style="96" customWidth="1"/>
    <col min="7430" max="7680" width="9.140625" style="96"/>
    <col min="7681" max="7681" width="3.140625" style="96" customWidth="1"/>
    <col min="7682" max="7682" width="18.140625" style="96" customWidth="1"/>
    <col min="7683" max="7683" width="56" style="96" customWidth="1"/>
    <col min="7684" max="7684" width="3.7109375" style="96" customWidth="1"/>
    <col min="7685" max="7685" width="21" style="96" customWidth="1"/>
    <col min="7686" max="7936" width="9.140625" style="96"/>
    <col min="7937" max="7937" width="3.140625" style="96" customWidth="1"/>
    <col min="7938" max="7938" width="18.140625" style="96" customWidth="1"/>
    <col min="7939" max="7939" width="56" style="96" customWidth="1"/>
    <col min="7940" max="7940" width="3.7109375" style="96" customWidth="1"/>
    <col min="7941" max="7941" width="21" style="96" customWidth="1"/>
    <col min="7942" max="8192" width="9.140625" style="96"/>
    <col min="8193" max="8193" width="3.140625" style="96" customWidth="1"/>
    <col min="8194" max="8194" width="18.140625" style="96" customWidth="1"/>
    <col min="8195" max="8195" width="56" style="96" customWidth="1"/>
    <col min="8196" max="8196" width="3.7109375" style="96" customWidth="1"/>
    <col min="8197" max="8197" width="21" style="96" customWidth="1"/>
    <col min="8198" max="8448" width="9.140625" style="96"/>
    <col min="8449" max="8449" width="3.140625" style="96" customWidth="1"/>
    <col min="8450" max="8450" width="18.140625" style="96" customWidth="1"/>
    <col min="8451" max="8451" width="56" style="96" customWidth="1"/>
    <col min="8452" max="8452" width="3.7109375" style="96" customWidth="1"/>
    <col min="8453" max="8453" width="21" style="96" customWidth="1"/>
    <col min="8454" max="8704" width="9.140625" style="96"/>
    <col min="8705" max="8705" width="3.140625" style="96" customWidth="1"/>
    <col min="8706" max="8706" width="18.140625" style="96" customWidth="1"/>
    <col min="8707" max="8707" width="56" style="96" customWidth="1"/>
    <col min="8708" max="8708" width="3.7109375" style="96" customWidth="1"/>
    <col min="8709" max="8709" width="21" style="96" customWidth="1"/>
    <col min="8710" max="8960" width="9.140625" style="96"/>
    <col min="8961" max="8961" width="3.140625" style="96" customWidth="1"/>
    <col min="8962" max="8962" width="18.140625" style="96" customWidth="1"/>
    <col min="8963" max="8963" width="56" style="96" customWidth="1"/>
    <col min="8964" max="8964" width="3.7109375" style="96" customWidth="1"/>
    <col min="8965" max="8965" width="21" style="96" customWidth="1"/>
    <col min="8966" max="9216" width="9.140625" style="96"/>
    <col min="9217" max="9217" width="3.140625" style="96" customWidth="1"/>
    <col min="9218" max="9218" width="18.140625" style="96" customWidth="1"/>
    <col min="9219" max="9219" width="56" style="96" customWidth="1"/>
    <col min="9220" max="9220" width="3.7109375" style="96" customWidth="1"/>
    <col min="9221" max="9221" width="21" style="96" customWidth="1"/>
    <col min="9222" max="9472" width="9.140625" style="96"/>
    <col min="9473" max="9473" width="3.140625" style="96" customWidth="1"/>
    <col min="9474" max="9474" width="18.140625" style="96" customWidth="1"/>
    <col min="9475" max="9475" width="56" style="96" customWidth="1"/>
    <col min="9476" max="9476" width="3.7109375" style="96" customWidth="1"/>
    <col min="9477" max="9477" width="21" style="96" customWidth="1"/>
    <col min="9478" max="9728" width="9.140625" style="96"/>
    <col min="9729" max="9729" width="3.140625" style="96" customWidth="1"/>
    <col min="9730" max="9730" width="18.140625" style="96" customWidth="1"/>
    <col min="9731" max="9731" width="56" style="96" customWidth="1"/>
    <col min="9732" max="9732" width="3.7109375" style="96" customWidth="1"/>
    <col min="9733" max="9733" width="21" style="96" customWidth="1"/>
    <col min="9734" max="9984" width="9.140625" style="96"/>
    <col min="9985" max="9985" width="3.140625" style="96" customWidth="1"/>
    <col min="9986" max="9986" width="18.140625" style="96" customWidth="1"/>
    <col min="9987" max="9987" width="56" style="96" customWidth="1"/>
    <col min="9988" max="9988" width="3.7109375" style="96" customWidth="1"/>
    <col min="9989" max="9989" width="21" style="96" customWidth="1"/>
    <col min="9990" max="10240" width="9.140625" style="96"/>
    <col min="10241" max="10241" width="3.140625" style="96" customWidth="1"/>
    <col min="10242" max="10242" width="18.140625" style="96" customWidth="1"/>
    <col min="10243" max="10243" width="56" style="96" customWidth="1"/>
    <col min="10244" max="10244" width="3.7109375" style="96" customWidth="1"/>
    <col min="10245" max="10245" width="21" style="96" customWidth="1"/>
    <col min="10246" max="10496" width="9.140625" style="96"/>
    <col min="10497" max="10497" width="3.140625" style="96" customWidth="1"/>
    <col min="10498" max="10498" width="18.140625" style="96" customWidth="1"/>
    <col min="10499" max="10499" width="56" style="96" customWidth="1"/>
    <col min="10500" max="10500" width="3.7109375" style="96" customWidth="1"/>
    <col min="10501" max="10501" width="21" style="96" customWidth="1"/>
    <col min="10502" max="10752" width="9.140625" style="96"/>
    <col min="10753" max="10753" width="3.140625" style="96" customWidth="1"/>
    <col min="10754" max="10754" width="18.140625" style="96" customWidth="1"/>
    <col min="10755" max="10755" width="56" style="96" customWidth="1"/>
    <col min="10756" max="10756" width="3.7109375" style="96" customWidth="1"/>
    <col min="10757" max="10757" width="21" style="96" customWidth="1"/>
    <col min="10758" max="11008" width="9.140625" style="96"/>
    <col min="11009" max="11009" width="3.140625" style="96" customWidth="1"/>
    <col min="11010" max="11010" width="18.140625" style="96" customWidth="1"/>
    <col min="11011" max="11011" width="56" style="96" customWidth="1"/>
    <col min="11012" max="11012" width="3.7109375" style="96" customWidth="1"/>
    <col min="11013" max="11013" width="21" style="96" customWidth="1"/>
    <col min="11014" max="11264" width="9.140625" style="96"/>
    <col min="11265" max="11265" width="3.140625" style="96" customWidth="1"/>
    <col min="11266" max="11266" width="18.140625" style="96" customWidth="1"/>
    <col min="11267" max="11267" width="56" style="96" customWidth="1"/>
    <col min="11268" max="11268" width="3.7109375" style="96" customWidth="1"/>
    <col min="11269" max="11269" width="21" style="96" customWidth="1"/>
    <col min="11270" max="11520" width="9.140625" style="96"/>
    <col min="11521" max="11521" width="3.140625" style="96" customWidth="1"/>
    <col min="11522" max="11522" width="18.140625" style="96" customWidth="1"/>
    <col min="11523" max="11523" width="56" style="96" customWidth="1"/>
    <col min="11524" max="11524" width="3.7109375" style="96" customWidth="1"/>
    <col min="11525" max="11525" width="21" style="96" customWidth="1"/>
    <col min="11526" max="11776" width="9.140625" style="96"/>
    <col min="11777" max="11777" width="3.140625" style="96" customWidth="1"/>
    <col min="11778" max="11778" width="18.140625" style="96" customWidth="1"/>
    <col min="11779" max="11779" width="56" style="96" customWidth="1"/>
    <col min="11780" max="11780" width="3.7109375" style="96" customWidth="1"/>
    <col min="11781" max="11781" width="21" style="96" customWidth="1"/>
    <col min="11782" max="12032" width="9.140625" style="96"/>
    <col min="12033" max="12033" width="3.140625" style="96" customWidth="1"/>
    <col min="12034" max="12034" width="18.140625" style="96" customWidth="1"/>
    <col min="12035" max="12035" width="56" style="96" customWidth="1"/>
    <col min="12036" max="12036" width="3.7109375" style="96" customWidth="1"/>
    <col min="12037" max="12037" width="21" style="96" customWidth="1"/>
    <col min="12038" max="12288" width="9.140625" style="96"/>
    <col min="12289" max="12289" width="3.140625" style="96" customWidth="1"/>
    <col min="12290" max="12290" width="18.140625" style="96" customWidth="1"/>
    <col min="12291" max="12291" width="56" style="96" customWidth="1"/>
    <col min="12292" max="12292" width="3.7109375" style="96" customWidth="1"/>
    <col min="12293" max="12293" width="21" style="96" customWidth="1"/>
    <col min="12294" max="12544" width="9.140625" style="96"/>
    <col min="12545" max="12545" width="3.140625" style="96" customWidth="1"/>
    <col min="12546" max="12546" width="18.140625" style="96" customWidth="1"/>
    <col min="12547" max="12547" width="56" style="96" customWidth="1"/>
    <col min="12548" max="12548" width="3.7109375" style="96" customWidth="1"/>
    <col min="12549" max="12549" width="21" style="96" customWidth="1"/>
    <col min="12550" max="12800" width="9.140625" style="96"/>
    <col min="12801" max="12801" width="3.140625" style="96" customWidth="1"/>
    <col min="12802" max="12802" width="18.140625" style="96" customWidth="1"/>
    <col min="12803" max="12803" width="56" style="96" customWidth="1"/>
    <col min="12804" max="12804" width="3.7109375" style="96" customWidth="1"/>
    <col min="12805" max="12805" width="21" style="96" customWidth="1"/>
    <col min="12806" max="13056" width="9.140625" style="96"/>
    <col min="13057" max="13057" width="3.140625" style="96" customWidth="1"/>
    <col min="13058" max="13058" width="18.140625" style="96" customWidth="1"/>
    <col min="13059" max="13059" width="56" style="96" customWidth="1"/>
    <col min="13060" max="13060" width="3.7109375" style="96" customWidth="1"/>
    <col min="13061" max="13061" width="21" style="96" customWidth="1"/>
    <col min="13062" max="13312" width="9.140625" style="96"/>
    <col min="13313" max="13313" width="3.140625" style="96" customWidth="1"/>
    <col min="13314" max="13314" width="18.140625" style="96" customWidth="1"/>
    <col min="13315" max="13315" width="56" style="96" customWidth="1"/>
    <col min="13316" max="13316" width="3.7109375" style="96" customWidth="1"/>
    <col min="13317" max="13317" width="21" style="96" customWidth="1"/>
    <col min="13318" max="13568" width="9.140625" style="96"/>
    <col min="13569" max="13569" width="3.140625" style="96" customWidth="1"/>
    <col min="13570" max="13570" width="18.140625" style="96" customWidth="1"/>
    <col min="13571" max="13571" width="56" style="96" customWidth="1"/>
    <col min="13572" max="13572" width="3.7109375" style="96" customWidth="1"/>
    <col min="13573" max="13573" width="21" style="96" customWidth="1"/>
    <col min="13574" max="13824" width="9.140625" style="96"/>
    <col min="13825" max="13825" width="3.140625" style="96" customWidth="1"/>
    <col min="13826" max="13826" width="18.140625" style="96" customWidth="1"/>
    <col min="13827" max="13827" width="56" style="96" customWidth="1"/>
    <col min="13828" max="13828" width="3.7109375" style="96" customWidth="1"/>
    <col min="13829" max="13829" width="21" style="96" customWidth="1"/>
    <col min="13830" max="14080" width="9.140625" style="96"/>
    <col min="14081" max="14081" width="3.140625" style="96" customWidth="1"/>
    <col min="14082" max="14082" width="18.140625" style="96" customWidth="1"/>
    <col min="14083" max="14083" width="56" style="96" customWidth="1"/>
    <col min="14084" max="14084" width="3.7109375" style="96" customWidth="1"/>
    <col min="14085" max="14085" width="21" style="96" customWidth="1"/>
    <col min="14086" max="14336" width="9.140625" style="96"/>
    <col min="14337" max="14337" width="3.140625" style="96" customWidth="1"/>
    <col min="14338" max="14338" width="18.140625" style="96" customWidth="1"/>
    <col min="14339" max="14339" width="56" style="96" customWidth="1"/>
    <col min="14340" max="14340" width="3.7109375" style="96" customWidth="1"/>
    <col min="14341" max="14341" width="21" style="96" customWidth="1"/>
    <col min="14342" max="14592" width="9.140625" style="96"/>
    <col min="14593" max="14593" width="3.140625" style="96" customWidth="1"/>
    <col min="14594" max="14594" width="18.140625" style="96" customWidth="1"/>
    <col min="14595" max="14595" width="56" style="96" customWidth="1"/>
    <col min="14596" max="14596" width="3.7109375" style="96" customWidth="1"/>
    <col min="14597" max="14597" width="21" style="96" customWidth="1"/>
    <col min="14598" max="14848" width="9.140625" style="96"/>
    <col min="14849" max="14849" width="3.140625" style="96" customWidth="1"/>
    <col min="14850" max="14850" width="18.140625" style="96" customWidth="1"/>
    <col min="14851" max="14851" width="56" style="96" customWidth="1"/>
    <col min="14852" max="14852" width="3.7109375" style="96" customWidth="1"/>
    <col min="14853" max="14853" width="21" style="96" customWidth="1"/>
    <col min="14854" max="15104" width="9.140625" style="96"/>
    <col min="15105" max="15105" width="3.140625" style="96" customWidth="1"/>
    <col min="15106" max="15106" width="18.140625" style="96" customWidth="1"/>
    <col min="15107" max="15107" width="56" style="96" customWidth="1"/>
    <col min="15108" max="15108" width="3.7109375" style="96" customWidth="1"/>
    <col min="15109" max="15109" width="21" style="96" customWidth="1"/>
    <col min="15110" max="15360" width="9.140625" style="96"/>
    <col min="15361" max="15361" width="3.140625" style="96" customWidth="1"/>
    <col min="15362" max="15362" width="18.140625" style="96" customWidth="1"/>
    <col min="15363" max="15363" width="56" style="96" customWidth="1"/>
    <col min="15364" max="15364" width="3.7109375" style="96" customWidth="1"/>
    <col min="15365" max="15365" width="21" style="96" customWidth="1"/>
    <col min="15366" max="15616" width="9.140625" style="96"/>
    <col min="15617" max="15617" width="3.140625" style="96" customWidth="1"/>
    <col min="15618" max="15618" width="18.140625" style="96" customWidth="1"/>
    <col min="15619" max="15619" width="56" style="96" customWidth="1"/>
    <col min="15620" max="15620" width="3.7109375" style="96" customWidth="1"/>
    <col min="15621" max="15621" width="21" style="96" customWidth="1"/>
    <col min="15622" max="15872" width="9.140625" style="96"/>
    <col min="15873" max="15873" width="3.140625" style="96" customWidth="1"/>
    <col min="15874" max="15874" width="18.140625" style="96" customWidth="1"/>
    <col min="15875" max="15875" width="56" style="96" customWidth="1"/>
    <col min="15876" max="15876" width="3.7109375" style="96" customWidth="1"/>
    <col min="15877" max="15877" width="21" style="96" customWidth="1"/>
    <col min="15878" max="16128" width="9.140625" style="96"/>
    <col min="16129" max="16129" width="3.140625" style="96" customWidth="1"/>
    <col min="16130" max="16130" width="18.140625" style="96" customWidth="1"/>
    <col min="16131" max="16131" width="56" style="96" customWidth="1"/>
    <col min="16132" max="16132" width="3.7109375" style="96" customWidth="1"/>
    <col min="16133" max="16133" width="21" style="96" customWidth="1"/>
    <col min="16134" max="16384" width="9.140625" style="96"/>
  </cols>
  <sheetData>
    <row r="1" spans="1:7">
      <c r="A1" s="93" t="s">
        <v>1652</v>
      </c>
      <c r="B1" s="94"/>
      <c r="C1" s="94"/>
      <c r="D1" s="94"/>
      <c r="E1" s="95"/>
    </row>
    <row r="2" spans="1:7">
      <c r="A2" s="97" t="s">
        <v>1653</v>
      </c>
      <c r="E2" s="98"/>
    </row>
    <row r="3" spans="1:7">
      <c r="A3" s="97"/>
      <c r="E3" s="98"/>
    </row>
    <row r="4" spans="1:7">
      <c r="A4" s="97" t="s">
        <v>1654</v>
      </c>
      <c r="E4" s="98"/>
    </row>
    <row r="5" spans="1:7">
      <c r="A5" s="97"/>
      <c r="E5" s="98"/>
    </row>
    <row r="6" spans="1:7">
      <c r="A6" s="97" t="s">
        <v>1655</v>
      </c>
      <c r="E6" s="98"/>
    </row>
    <row r="7" spans="1:7">
      <c r="A7" s="99"/>
      <c r="B7" s="100"/>
      <c r="C7" s="100"/>
      <c r="D7" s="100"/>
      <c r="E7" s="101"/>
    </row>
    <row r="9" spans="1:7">
      <c r="A9" s="93"/>
      <c r="B9" s="94"/>
      <c r="C9" s="94"/>
      <c r="D9" s="94"/>
      <c r="E9" s="95"/>
    </row>
    <row r="10" spans="1:7">
      <c r="A10" s="102" t="s">
        <v>1656</v>
      </c>
      <c r="E10" s="98"/>
    </row>
    <row r="11" spans="1:7">
      <c r="A11" s="103"/>
      <c r="E11" s="98"/>
    </row>
    <row r="12" spans="1:7">
      <c r="A12" s="104">
        <v>1</v>
      </c>
      <c r="B12" s="96" t="s">
        <v>1657</v>
      </c>
      <c r="D12" s="105"/>
      <c r="E12" s="98" t="s">
        <v>1658</v>
      </c>
    </row>
    <row r="13" spans="1:7">
      <c r="A13" s="104"/>
      <c r="E13" s="98"/>
    </row>
    <row r="14" spans="1:7">
      <c r="A14" s="104">
        <v>2</v>
      </c>
      <c r="B14" s="96" t="s">
        <v>1659</v>
      </c>
      <c r="D14" s="105"/>
      <c r="E14" s="98" t="s">
        <v>1658</v>
      </c>
    </row>
    <row r="15" spans="1:7">
      <c r="A15" s="104"/>
      <c r="E15" s="98"/>
    </row>
    <row r="16" spans="1:7">
      <c r="A16" s="104">
        <v>3</v>
      </c>
      <c r="B16" s="96" t="s">
        <v>1660</v>
      </c>
      <c r="D16" s="105"/>
      <c r="E16" s="98" t="s">
        <v>1658</v>
      </c>
      <c r="G16" s="96" t="s">
        <v>1652</v>
      </c>
    </row>
    <row r="17" spans="1:5">
      <c r="A17" s="104"/>
      <c r="E17" s="98"/>
    </row>
    <row r="18" spans="1:5">
      <c r="A18" s="104">
        <v>4</v>
      </c>
      <c r="B18" s="96" t="s">
        <v>1661</v>
      </c>
      <c r="D18" s="105"/>
      <c r="E18" s="98" t="s">
        <v>1658</v>
      </c>
    </row>
    <row r="19" spans="1:5">
      <c r="A19" s="104"/>
      <c r="E19" s="98"/>
    </row>
    <row r="20" spans="1:5">
      <c r="A20" s="104">
        <v>5</v>
      </c>
      <c r="B20" s="96" t="s">
        <v>1662</v>
      </c>
      <c r="D20" s="105"/>
      <c r="E20" s="98" t="s">
        <v>1658</v>
      </c>
    </row>
    <row r="21" spans="1:5">
      <c r="A21" s="97"/>
      <c r="E21" s="106"/>
    </row>
    <row r="22" spans="1:5">
      <c r="A22" s="104">
        <v>6</v>
      </c>
      <c r="B22" s="96" t="s">
        <v>1663</v>
      </c>
      <c r="D22" s="105"/>
      <c r="E22" s="98" t="s">
        <v>1658</v>
      </c>
    </row>
    <row r="23" spans="1:5">
      <c r="A23" s="104"/>
      <c r="E23" s="98"/>
    </row>
    <row r="24" spans="1:5">
      <c r="A24" s="104">
        <v>7</v>
      </c>
      <c r="B24" s="96" t="s">
        <v>1664</v>
      </c>
      <c r="D24" s="105"/>
      <c r="E24" s="98" t="s">
        <v>1665</v>
      </c>
    </row>
    <row r="25" spans="1:5">
      <c r="A25" s="104"/>
      <c r="E25" s="98"/>
    </row>
    <row r="26" spans="1:5">
      <c r="A26" s="104">
        <v>8</v>
      </c>
      <c r="B26" s="96" t="s">
        <v>1666</v>
      </c>
      <c r="D26" s="107"/>
      <c r="E26" s="98" t="s">
        <v>1658</v>
      </c>
    </row>
    <row r="27" spans="1:5">
      <c r="A27" s="104"/>
      <c r="E27" s="98"/>
    </row>
    <row r="28" spans="1:5">
      <c r="A28" s="104">
        <v>9</v>
      </c>
      <c r="B28" s="96" t="s">
        <v>1667</v>
      </c>
      <c r="D28" s="105"/>
      <c r="E28" s="98" t="s">
        <v>1658</v>
      </c>
    </row>
    <row r="29" spans="1:5">
      <c r="A29" s="104"/>
      <c r="E29" s="98"/>
    </row>
    <row r="30" spans="1:5">
      <c r="A30" s="102" t="s">
        <v>1668</v>
      </c>
      <c r="E30" s="98"/>
    </row>
    <row r="31" spans="1:5">
      <c r="A31" s="97"/>
      <c r="E31" s="98"/>
    </row>
    <row r="32" spans="1:5">
      <c r="A32" s="97" t="s">
        <v>1669</v>
      </c>
      <c r="E32" s="98"/>
    </row>
    <row r="33" spans="1:11">
      <c r="A33" s="97"/>
      <c r="C33" s="96" t="s">
        <v>1670</v>
      </c>
      <c r="E33" s="98"/>
    </row>
    <row r="34" spans="1:11">
      <c r="A34" s="97"/>
      <c r="B34" s="108" t="s">
        <v>1671</v>
      </c>
      <c r="C34" s="96" t="s">
        <v>1672</v>
      </c>
      <c r="D34" s="105"/>
      <c r="E34" s="98" t="s">
        <v>1658</v>
      </c>
    </row>
    <row r="35" spans="1:11">
      <c r="A35" s="97"/>
      <c r="E35" s="98"/>
    </row>
    <row r="36" spans="1:11">
      <c r="A36" s="97" t="s">
        <v>1673</v>
      </c>
      <c r="E36" s="98"/>
    </row>
    <row r="37" spans="1:11">
      <c r="A37" s="97"/>
      <c r="B37" s="108" t="s">
        <v>1671</v>
      </c>
      <c r="C37" s="96" t="s">
        <v>1674</v>
      </c>
      <c r="D37" s="105"/>
      <c r="E37" s="98" t="s">
        <v>1675</v>
      </c>
    </row>
    <row r="38" spans="1:11">
      <c r="A38" s="97"/>
      <c r="B38" s="108" t="s">
        <v>1671</v>
      </c>
      <c r="C38" s="96" t="s">
        <v>1676</v>
      </c>
      <c r="D38" s="105"/>
      <c r="E38" s="98" t="s">
        <v>1658</v>
      </c>
    </row>
    <row r="39" spans="1:11">
      <c r="A39" s="97"/>
      <c r="B39" s="108" t="s">
        <v>1671</v>
      </c>
      <c r="C39" s="96" t="s">
        <v>1677</v>
      </c>
      <c r="D39" s="105"/>
      <c r="E39" s="98" t="s">
        <v>1675</v>
      </c>
    </row>
    <row r="40" spans="1:11">
      <c r="A40" s="97"/>
      <c r="B40" s="108"/>
      <c r="D40" s="105"/>
      <c r="E40" s="98"/>
    </row>
    <row r="41" spans="1:11">
      <c r="A41" s="97" t="s">
        <v>1678</v>
      </c>
      <c r="E41" s="98"/>
    </row>
    <row r="42" spans="1:11">
      <c r="A42" s="97"/>
      <c r="B42" s="108" t="s">
        <v>1671</v>
      </c>
      <c r="C42" s="96" t="s">
        <v>1679</v>
      </c>
      <c r="D42" s="105"/>
      <c r="E42" s="98" t="s">
        <v>1658</v>
      </c>
      <c r="I42" s="109"/>
      <c r="J42" s="109"/>
      <c r="K42" s="109"/>
    </row>
    <row r="43" spans="1:11">
      <c r="A43" s="99"/>
      <c r="B43" s="100"/>
      <c r="C43" s="100"/>
      <c r="D43" s="100"/>
      <c r="E43" s="101"/>
    </row>
  </sheetData>
  <printOptions horizontalCentered="1"/>
  <pageMargins left="0.23622047244094491" right="0.43307086614173229" top="0.74803149606299213" bottom="0.74803149606299213" header="0.31496062992125984" footer="0.31496062992125984"/>
  <pageSetup paperSize="9" scale="91" orientation="portrait" horizontalDpi="360" verticalDpi="360" r:id="rId1"/>
  <headerFooter alignWithMargins="0">
    <oddHeader>&amp;C&amp;"Times New Roman,Bold"AGED CARE FINANCIAL PERFORMANCE SURVEY
NEW APPLICANT CHECKLIST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0</xdr:colOff>
                    <xdr:row>11</xdr:row>
                    <xdr:rowOff>9525</xdr:rowOff>
                  </from>
                  <to>
                    <xdr:col>4</xdr:col>
                    <xdr:colOff>28575</xdr:colOff>
                    <xdr:row>12</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xdr:col>
                    <xdr:colOff>0</xdr:colOff>
                    <xdr:row>13</xdr:row>
                    <xdr:rowOff>9525</xdr:rowOff>
                  </from>
                  <to>
                    <xdr:col>4</xdr:col>
                    <xdr:colOff>28575</xdr:colOff>
                    <xdr:row>14</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0</xdr:colOff>
                    <xdr:row>15</xdr:row>
                    <xdr:rowOff>9525</xdr:rowOff>
                  </from>
                  <to>
                    <xdr:col>4</xdr:col>
                    <xdr:colOff>28575</xdr:colOff>
                    <xdr:row>16</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xdr:col>
                    <xdr:colOff>0</xdr:colOff>
                    <xdr:row>17</xdr:row>
                    <xdr:rowOff>9525</xdr:rowOff>
                  </from>
                  <to>
                    <xdr:col>4</xdr:col>
                    <xdr:colOff>28575</xdr:colOff>
                    <xdr:row>18</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3</xdr:col>
                    <xdr:colOff>0</xdr:colOff>
                    <xdr:row>19</xdr:row>
                    <xdr:rowOff>9525</xdr:rowOff>
                  </from>
                  <to>
                    <xdr:col>4</xdr:col>
                    <xdr:colOff>28575</xdr:colOff>
                    <xdr:row>20</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3</xdr:col>
                    <xdr:colOff>0</xdr:colOff>
                    <xdr:row>21</xdr:row>
                    <xdr:rowOff>9525</xdr:rowOff>
                  </from>
                  <to>
                    <xdr:col>4</xdr:col>
                    <xdr:colOff>28575</xdr:colOff>
                    <xdr:row>22</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3</xdr:col>
                    <xdr:colOff>0</xdr:colOff>
                    <xdr:row>23</xdr:row>
                    <xdr:rowOff>9525</xdr:rowOff>
                  </from>
                  <to>
                    <xdr:col>4</xdr:col>
                    <xdr:colOff>28575</xdr:colOff>
                    <xdr:row>24</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3</xdr:col>
                    <xdr:colOff>0</xdr:colOff>
                    <xdr:row>25</xdr:row>
                    <xdr:rowOff>9525</xdr:rowOff>
                  </from>
                  <to>
                    <xdr:col>4</xdr:col>
                    <xdr:colOff>28575</xdr:colOff>
                    <xdr:row>26</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xdr:col>
                    <xdr:colOff>0</xdr:colOff>
                    <xdr:row>27</xdr:row>
                    <xdr:rowOff>9525</xdr:rowOff>
                  </from>
                  <to>
                    <xdr:col>4</xdr:col>
                    <xdr:colOff>28575</xdr:colOff>
                    <xdr:row>28</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3</xdr:col>
                    <xdr:colOff>0</xdr:colOff>
                    <xdr:row>33</xdr:row>
                    <xdr:rowOff>9525</xdr:rowOff>
                  </from>
                  <to>
                    <xdr:col>4</xdr:col>
                    <xdr:colOff>28575</xdr:colOff>
                    <xdr:row>34</xdr:row>
                    <xdr:rowOff>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3</xdr:col>
                    <xdr:colOff>0</xdr:colOff>
                    <xdr:row>36</xdr:row>
                    <xdr:rowOff>9525</xdr:rowOff>
                  </from>
                  <to>
                    <xdr:col>4</xdr:col>
                    <xdr:colOff>28575</xdr:colOff>
                    <xdr:row>37</xdr:row>
                    <xdr:rowOff>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3</xdr:col>
                    <xdr:colOff>0</xdr:colOff>
                    <xdr:row>37</xdr:row>
                    <xdr:rowOff>9525</xdr:rowOff>
                  </from>
                  <to>
                    <xdr:col>4</xdr:col>
                    <xdr:colOff>28575</xdr:colOff>
                    <xdr:row>38</xdr:row>
                    <xdr:rowOff>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3</xdr:col>
                    <xdr:colOff>0</xdr:colOff>
                    <xdr:row>38</xdr:row>
                    <xdr:rowOff>9525</xdr:rowOff>
                  </from>
                  <to>
                    <xdr:col>4</xdr:col>
                    <xdr:colOff>28575</xdr:colOff>
                    <xdr:row>39</xdr:row>
                    <xdr:rowOff>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3</xdr:col>
                    <xdr:colOff>0</xdr:colOff>
                    <xdr:row>41</xdr:row>
                    <xdr:rowOff>9525</xdr:rowOff>
                  </from>
                  <to>
                    <xdr:col>4</xdr:col>
                    <xdr:colOff>28575</xdr:colOff>
                    <xdr:row>42</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95F02-57EE-435F-A942-44C296905841}">
  <sheetPr codeName="Sheet14">
    <pageSetUpPr fitToPage="1"/>
  </sheetPr>
  <dimension ref="A1:M65"/>
  <sheetViews>
    <sheetView workbookViewId="0">
      <selection sqref="A1:I1"/>
    </sheetView>
  </sheetViews>
  <sheetFormatPr defaultColWidth="9.140625" defaultRowHeight="12.75"/>
  <cols>
    <col min="1" max="1" width="5.7109375" style="43" customWidth="1"/>
    <col min="2" max="2" width="14.140625" style="43" customWidth="1"/>
    <col min="3" max="3" width="7.7109375" style="43" customWidth="1"/>
    <col min="4" max="4" width="22.85546875" style="43" customWidth="1"/>
    <col min="5" max="5" width="18.28515625" style="43" customWidth="1"/>
    <col min="6" max="6" width="12.7109375" style="43" customWidth="1"/>
    <col min="7" max="7" width="7.7109375" style="43" customWidth="1"/>
    <col min="8" max="8" width="12.7109375" style="43" customWidth="1"/>
    <col min="9" max="9" width="11.85546875" style="43" customWidth="1"/>
    <col min="10" max="16384" width="9.140625" style="43"/>
  </cols>
  <sheetData>
    <row r="1" spans="1:9">
      <c r="A1" s="280" t="s">
        <v>130</v>
      </c>
      <c r="B1" s="280"/>
      <c r="C1" s="280"/>
      <c r="D1" s="280"/>
      <c r="E1" s="280"/>
      <c r="F1" s="280"/>
      <c r="G1" s="280"/>
      <c r="H1" s="280"/>
      <c r="I1" s="280"/>
    </row>
    <row r="3" spans="1:9">
      <c r="B3" s="44" t="s">
        <v>131</v>
      </c>
      <c r="C3" s="45" t="s">
        <v>132</v>
      </c>
      <c r="D3" s="44" t="s">
        <v>133</v>
      </c>
      <c r="E3" s="45"/>
      <c r="F3" s="44" t="s">
        <v>134</v>
      </c>
      <c r="G3" s="46"/>
      <c r="H3" s="43" t="s">
        <v>135</v>
      </c>
      <c r="I3" s="46"/>
    </row>
    <row r="5" spans="1:9">
      <c r="A5" s="47"/>
      <c r="B5" s="43" t="s">
        <v>136</v>
      </c>
      <c r="F5" s="48" t="s">
        <v>137</v>
      </c>
      <c r="G5" s="49"/>
      <c r="H5" s="49"/>
      <c r="I5" s="50"/>
    </row>
    <row r="6" spans="1:9">
      <c r="B6" s="51" t="s">
        <v>138</v>
      </c>
      <c r="C6" s="51"/>
      <c r="D6" s="43" t="s">
        <v>139</v>
      </c>
      <c r="F6" s="50" t="s">
        <v>140</v>
      </c>
      <c r="G6" s="50"/>
      <c r="H6" s="50"/>
      <c r="I6" s="52" t="s">
        <v>132</v>
      </c>
    </row>
    <row r="7" spans="1:9">
      <c r="B7" s="51" t="s">
        <v>141</v>
      </c>
      <c r="C7" s="51"/>
      <c r="D7" s="43" t="s">
        <v>139</v>
      </c>
      <c r="F7" s="50" t="s">
        <v>142</v>
      </c>
      <c r="G7" s="50"/>
      <c r="H7" s="50"/>
      <c r="I7" s="53"/>
    </row>
    <row r="8" spans="1:9">
      <c r="A8" s="54"/>
      <c r="B8" s="55" t="s">
        <v>143</v>
      </c>
      <c r="C8" s="54"/>
      <c r="D8" s="54"/>
      <c r="E8" s="54"/>
      <c r="F8" s="56"/>
      <c r="G8" s="56"/>
      <c r="H8" s="56"/>
      <c r="I8" s="56"/>
    </row>
    <row r="10" spans="1:9">
      <c r="A10" s="57" t="s">
        <v>144</v>
      </c>
      <c r="B10" s="58"/>
    </row>
    <row r="11" spans="1:9">
      <c r="B11" s="44" t="s">
        <v>145</v>
      </c>
      <c r="C11" s="45" t="s">
        <v>132</v>
      </c>
      <c r="D11" s="44" t="s">
        <v>146</v>
      </c>
      <c r="E11" s="46"/>
      <c r="F11" s="44" t="s">
        <v>147</v>
      </c>
      <c r="G11" s="46"/>
      <c r="H11" s="44" t="s">
        <v>148</v>
      </c>
      <c r="I11" s="46"/>
    </row>
    <row r="12" spans="1:9">
      <c r="B12" s="44" t="s">
        <v>149</v>
      </c>
      <c r="C12" s="59"/>
      <c r="D12" s="44" t="s">
        <v>150</v>
      </c>
      <c r="E12" s="46"/>
      <c r="F12" s="44" t="s">
        <v>151</v>
      </c>
      <c r="G12" s="46"/>
      <c r="H12" s="44" t="s">
        <v>152</v>
      </c>
      <c r="I12" s="46"/>
    </row>
    <row r="13" spans="1:9">
      <c r="B13" s="44"/>
      <c r="C13" s="60"/>
      <c r="H13" s="60"/>
    </row>
    <row r="15" spans="1:9">
      <c r="B15" s="58" t="s">
        <v>153</v>
      </c>
      <c r="C15" s="58"/>
      <c r="D15" s="58"/>
      <c r="E15" s="278" t="str">
        <f>IF('Application Form'!$E$13&gt;=1,'Application Form'!$E$13,"")</f>
        <v/>
      </c>
      <c r="F15" s="278"/>
      <c r="G15" s="278"/>
      <c r="H15" s="278"/>
      <c r="I15" s="278"/>
    </row>
    <row r="16" spans="1:9">
      <c r="B16" s="43" t="s">
        <v>154</v>
      </c>
      <c r="E16" s="54"/>
      <c r="F16" s="54"/>
      <c r="G16" s="54"/>
      <c r="H16" s="61" t="s">
        <v>155</v>
      </c>
      <c r="I16" s="61" t="s">
        <v>156</v>
      </c>
    </row>
    <row r="17" spans="1:12">
      <c r="B17" s="58" t="s">
        <v>157</v>
      </c>
      <c r="C17" s="58"/>
      <c r="E17" s="279" t="str">
        <f>IF('Application Form'!$E$15&gt;=1,'Application Form'!$E$15,$E$15)</f>
        <v/>
      </c>
      <c r="F17" s="279"/>
      <c r="G17" s="279"/>
      <c r="H17" s="279"/>
      <c r="I17" s="279"/>
    </row>
    <row r="18" spans="1:12">
      <c r="B18" s="43" t="s">
        <v>158</v>
      </c>
      <c r="E18" s="63"/>
      <c r="F18" s="62"/>
      <c r="G18" s="62"/>
      <c r="H18" s="62"/>
      <c r="I18" s="62"/>
    </row>
    <row r="19" spans="1:12">
      <c r="B19" s="58" t="s">
        <v>159</v>
      </c>
      <c r="C19" s="55" t="s">
        <v>160</v>
      </c>
      <c r="D19" s="55" t="str">
        <f>'Contact Details'!C13&amp;" , "&amp;'Contact Details'!$C$19</f>
        <v xml:space="preserve"> , </v>
      </c>
      <c r="E19" s="54"/>
      <c r="F19" s="64" t="s">
        <v>161</v>
      </c>
      <c r="H19" s="43" t="s">
        <v>162</v>
      </c>
    </row>
    <row r="20" spans="1:12">
      <c r="B20" s="58" t="s">
        <v>163</v>
      </c>
      <c r="C20" s="62"/>
      <c r="D20" s="54"/>
      <c r="E20" s="60" t="s">
        <v>164</v>
      </c>
    </row>
    <row r="21" spans="1:12">
      <c r="A21" s="43" t="s">
        <v>165</v>
      </c>
      <c r="C21" s="54"/>
      <c r="D21" s="54"/>
      <c r="E21" s="54"/>
      <c r="F21" s="54"/>
      <c r="G21" s="54"/>
      <c r="H21" s="54"/>
      <c r="I21" s="44" t="s">
        <v>166</v>
      </c>
    </row>
    <row r="22" spans="1:12">
      <c r="A22" s="58" t="s">
        <v>167</v>
      </c>
      <c r="B22" s="58"/>
      <c r="C22" s="55" t="s">
        <v>168</v>
      </c>
      <c r="D22" s="54"/>
      <c r="E22" s="43" t="s">
        <v>169</v>
      </c>
      <c r="F22" s="54"/>
      <c r="G22" s="54"/>
      <c r="H22" s="62"/>
      <c r="I22" s="44" t="s">
        <v>170</v>
      </c>
    </row>
    <row r="24" spans="1:12">
      <c r="A24" s="58" t="s">
        <v>6</v>
      </c>
      <c r="C24" s="281"/>
      <c r="D24" s="281"/>
      <c r="E24" s="281"/>
      <c r="F24" s="64" t="s">
        <v>171</v>
      </c>
      <c r="G24" s="282"/>
      <c r="H24" s="282"/>
      <c r="I24" s="282"/>
    </row>
    <row r="25" spans="1:12">
      <c r="A25" s="51" t="s">
        <v>172</v>
      </c>
      <c r="C25" s="283"/>
      <c r="D25" s="284"/>
      <c r="E25" s="284"/>
      <c r="F25" s="43" t="s">
        <v>173</v>
      </c>
      <c r="G25" s="65"/>
      <c r="H25" s="62"/>
      <c r="I25" s="62"/>
    </row>
    <row r="26" spans="1:12">
      <c r="A26" s="43" t="s">
        <v>174</v>
      </c>
      <c r="C26" s="284"/>
      <c r="D26" s="284"/>
      <c r="E26" s="43" t="s">
        <v>175</v>
      </c>
      <c r="F26" s="54"/>
      <c r="G26" s="54"/>
    </row>
    <row r="27" spans="1:12">
      <c r="F27" s="63"/>
      <c r="G27" s="63"/>
    </row>
    <row r="29" spans="1:12">
      <c r="A29" s="58" t="s">
        <v>176</v>
      </c>
      <c r="B29" s="51"/>
      <c r="C29" s="54" t="str">
        <f>IF($E$15=$E$17,$E$15,"Check - "&amp;$E$17)</f>
        <v/>
      </c>
      <c r="D29" s="54"/>
      <c r="E29" s="54"/>
      <c r="F29" s="54"/>
      <c r="L29" s="43" t="s">
        <v>214</v>
      </c>
    </row>
    <row r="30" spans="1:12">
      <c r="A30" s="51" t="s">
        <v>177</v>
      </c>
      <c r="C30" s="54" t="str">
        <f>IF($E$15=$E$17,$E$15,"Check - "&amp;$E$17)</f>
        <v/>
      </c>
      <c r="D30" s="62"/>
      <c r="E30" s="62"/>
      <c r="F30" s="62"/>
      <c r="L30" s="43" t="s">
        <v>215</v>
      </c>
    </row>
    <row r="31" spans="1:12">
      <c r="A31" s="43" t="s">
        <v>178</v>
      </c>
      <c r="C31" s="54"/>
      <c r="D31" s="62"/>
    </row>
    <row r="33" spans="1:13">
      <c r="A33" s="47" t="s">
        <v>179</v>
      </c>
      <c r="M33" s="47"/>
    </row>
    <row r="34" spans="1:13">
      <c r="B34" s="58" t="s">
        <v>180</v>
      </c>
      <c r="C34" s="54" t="s">
        <v>181</v>
      </c>
      <c r="D34" s="54"/>
      <c r="F34" s="58" t="s">
        <v>182</v>
      </c>
      <c r="G34" s="54" t="s">
        <v>183</v>
      </c>
      <c r="H34" s="54"/>
    </row>
    <row r="35" spans="1:13">
      <c r="F35" s="64" t="s">
        <v>184</v>
      </c>
      <c r="H35" s="54"/>
    </row>
    <row r="36" spans="1:13">
      <c r="B36" s="43" t="s">
        <v>185</v>
      </c>
      <c r="C36" s="43">
        <v>1</v>
      </c>
      <c r="D36" s="54"/>
      <c r="E36" s="43">
        <v>2</v>
      </c>
      <c r="F36" s="54"/>
      <c r="G36" s="43">
        <v>3</v>
      </c>
      <c r="H36" s="54"/>
    </row>
    <row r="37" spans="1:13">
      <c r="H37" s="63"/>
    </row>
    <row r="38" spans="1:13">
      <c r="B38" s="58" t="s">
        <v>186</v>
      </c>
      <c r="C38" s="58" t="s">
        <v>187</v>
      </c>
      <c r="D38" s="58"/>
      <c r="E38" s="58"/>
      <c r="F38" s="58"/>
      <c r="G38" s="58"/>
      <c r="H38" s="58"/>
      <c r="I38" s="58"/>
    </row>
    <row r="40" spans="1:13">
      <c r="A40" s="47" t="s">
        <v>188</v>
      </c>
    </row>
    <row r="41" spans="1:13">
      <c r="B41" s="58" t="s">
        <v>189</v>
      </c>
      <c r="C41" s="58" t="s">
        <v>190</v>
      </c>
      <c r="D41" s="278" t="str">
        <f>IF('Application Form'!$E$26="No",'Application Form'!$E$27,'APS (OUO)'!$D$44)</f>
        <v/>
      </c>
      <c r="E41" s="278"/>
      <c r="F41" s="278"/>
      <c r="G41" s="278"/>
      <c r="H41" s="278"/>
    </row>
    <row r="42" spans="1:13">
      <c r="C42" s="58" t="s">
        <v>191</v>
      </c>
      <c r="D42" s="279" t="str">
        <f>IF('Application Form'!$E$26="No",'Application Form'!$E$28,'APS (OUO)'!$D$45)</f>
        <v/>
      </c>
      <c r="E42" s="279"/>
      <c r="F42" s="279"/>
      <c r="G42" s="279"/>
      <c r="H42" s="279"/>
    </row>
    <row r="43" spans="1:13">
      <c r="C43" s="58" t="s">
        <v>192</v>
      </c>
      <c r="D43" s="279" t="str">
        <f>IF('Application Form'!$E$26="No",'Application Form'!$E$29,'APS (OUO)'!$D$46)</f>
        <v/>
      </c>
      <c r="E43" s="279"/>
      <c r="F43" s="58" t="s">
        <v>193</v>
      </c>
      <c r="G43" s="62" t="str">
        <f>IF('Application Form'!$E$26="No",'Application Form'!$E$30,'APS (OUO)'!$G$46)</f>
        <v/>
      </c>
      <c r="H43" s="58" t="s">
        <v>194</v>
      </c>
      <c r="I43" s="54" t="str">
        <f>IF('Application Form'!$E$26="No",'Application Form'!$E$31,'APS (OUO)'!$I$46)</f>
        <v/>
      </c>
    </row>
    <row r="44" spans="1:13">
      <c r="B44" s="58" t="s">
        <v>195</v>
      </c>
      <c r="C44" s="58" t="s">
        <v>190</v>
      </c>
      <c r="D44" s="278" t="str">
        <f>IF('Application Form'!$E$19&gt;=1,'Application Form'!$E$19,"")</f>
        <v/>
      </c>
      <c r="E44" s="278"/>
      <c r="F44" s="278"/>
      <c r="G44" s="278"/>
      <c r="H44" s="278"/>
    </row>
    <row r="45" spans="1:13">
      <c r="C45" s="58" t="s">
        <v>191</v>
      </c>
      <c r="D45" s="278" t="str">
        <f>IF('Application Form'!$E$20&gt;=1,'Application Form'!$E$20,"")</f>
        <v/>
      </c>
      <c r="E45" s="278"/>
      <c r="F45" s="278"/>
      <c r="G45" s="278"/>
      <c r="H45" s="278"/>
    </row>
    <row r="46" spans="1:13">
      <c r="C46" s="58" t="s">
        <v>192</v>
      </c>
      <c r="D46" s="279" t="str">
        <f>IF('Application Form'!$E$21&gt;=1,'Application Form'!$E$21,"")</f>
        <v/>
      </c>
      <c r="E46" s="279"/>
      <c r="F46" s="58" t="s">
        <v>193</v>
      </c>
      <c r="G46" s="62" t="str">
        <f>IF('Application Form'!$E$22=0,"",'Application Form'!$E$22)</f>
        <v/>
      </c>
      <c r="H46" s="58" t="s">
        <v>194</v>
      </c>
      <c r="I46" s="54" t="str">
        <f>IF('Application Form'!$E$23&gt;=1,'Application Form'!$E$23,"")</f>
        <v/>
      </c>
    </row>
    <row r="47" spans="1:13">
      <c r="B47" s="58" t="s">
        <v>196</v>
      </c>
      <c r="C47" s="58" t="s">
        <v>190</v>
      </c>
      <c r="D47" s="54"/>
      <c r="E47" s="54"/>
      <c r="F47" s="54"/>
      <c r="G47" s="54"/>
      <c r="H47" s="54"/>
    </row>
    <row r="48" spans="1:13">
      <c r="B48" s="66" t="s">
        <v>197</v>
      </c>
      <c r="C48" s="58" t="s">
        <v>191</v>
      </c>
      <c r="D48" s="62"/>
      <c r="E48" s="62"/>
      <c r="F48" s="62"/>
      <c r="G48" s="62"/>
      <c r="H48" s="62"/>
    </row>
    <row r="49" spans="1:9">
      <c r="C49" s="58" t="s">
        <v>192</v>
      </c>
      <c r="D49" s="67"/>
      <c r="E49" s="62"/>
      <c r="F49" s="58" t="s">
        <v>193</v>
      </c>
      <c r="G49" s="62"/>
      <c r="H49" s="58" t="s">
        <v>194</v>
      </c>
      <c r="I49" s="54"/>
    </row>
    <row r="50" spans="1:9">
      <c r="B50" s="43" t="s">
        <v>198</v>
      </c>
      <c r="C50" s="51" t="s">
        <v>190</v>
      </c>
      <c r="D50" s="54"/>
      <c r="E50" s="54"/>
      <c r="F50" s="54"/>
      <c r="G50" s="54"/>
      <c r="H50" s="54"/>
    </row>
    <row r="51" spans="1:9">
      <c r="C51" s="51" t="s">
        <v>191</v>
      </c>
      <c r="D51" s="62"/>
      <c r="E51" s="62"/>
      <c r="F51" s="62"/>
      <c r="G51" s="62"/>
      <c r="H51" s="62"/>
    </row>
    <row r="52" spans="1:9">
      <c r="C52" s="51" t="s">
        <v>192</v>
      </c>
      <c r="D52" s="67"/>
      <c r="E52" s="62"/>
      <c r="F52" s="51" t="s">
        <v>193</v>
      </c>
      <c r="G52" s="62"/>
      <c r="H52" s="51" t="s">
        <v>194</v>
      </c>
      <c r="I52" s="54"/>
    </row>
    <row r="53" spans="1:9">
      <c r="B53" s="64" t="s">
        <v>199</v>
      </c>
      <c r="C53" s="68"/>
      <c r="D53" s="69" t="str">
        <f>IF('Contact Details'!$G$14&gt;1,'Contact Details'!$G$14,"")</f>
        <v/>
      </c>
    </row>
    <row r="54" spans="1:9">
      <c r="B54" s="47"/>
      <c r="C54" s="68"/>
    </row>
    <row r="55" spans="1:9">
      <c r="A55" s="47" t="s">
        <v>200</v>
      </c>
      <c r="B55" s="47"/>
      <c r="E55" s="70"/>
    </row>
    <row r="56" spans="1:9">
      <c r="A56" s="47"/>
      <c r="B56" s="64" t="s">
        <v>201</v>
      </c>
      <c r="C56" s="51"/>
      <c r="D56" s="51"/>
      <c r="E56" s="277" t="str">
        <f>IF('Contact Details'!$C18&gt;=1,'Contact Details'!$C18,"")</f>
        <v/>
      </c>
      <c r="F56" s="277"/>
      <c r="G56" s="277"/>
      <c r="H56" s="277"/>
    </row>
    <row r="57" spans="1:9">
      <c r="A57" s="47"/>
      <c r="B57" s="64" t="s">
        <v>29</v>
      </c>
      <c r="C57" s="51"/>
      <c r="D57" s="51"/>
      <c r="E57" s="277" t="str">
        <f>IF('Contact Details'!$C19&gt;=1,'Contact Details'!$C19,"")</f>
        <v/>
      </c>
      <c r="F57" s="277"/>
      <c r="G57" s="277"/>
      <c r="H57" s="277"/>
    </row>
    <row r="58" spans="1:9">
      <c r="B58" s="64" t="s">
        <v>6</v>
      </c>
      <c r="C58" s="51"/>
      <c r="D58" s="51"/>
      <c r="E58" s="277" t="str">
        <f>IF('Contact Details'!$G18&gt;=1,'Contact Details'!$G18,"")</f>
        <v/>
      </c>
      <c r="F58" s="277"/>
      <c r="G58" s="277"/>
      <c r="H58" s="277"/>
    </row>
    <row r="59" spans="1:9">
      <c r="B59" s="64" t="s">
        <v>30</v>
      </c>
      <c r="C59" s="51"/>
      <c r="D59" s="51"/>
      <c r="E59" s="277" t="str">
        <f>IF('Contact Details'!$G19&gt;=1,'Contact Details'!$G19,"")</f>
        <v/>
      </c>
      <c r="F59" s="277"/>
      <c r="G59" s="277"/>
      <c r="H59" s="277"/>
    </row>
    <row r="60" spans="1:9">
      <c r="B60" s="64" t="s">
        <v>202</v>
      </c>
      <c r="C60" s="51"/>
      <c r="D60" s="51"/>
      <c r="E60" s="277" t="str">
        <f>IF('Contact Details'!$G20&gt;=1,'Contact Details'!$G20,"")</f>
        <v/>
      </c>
      <c r="F60" s="277"/>
      <c r="G60" s="277"/>
      <c r="H60" s="277"/>
    </row>
    <row r="61" spans="1:9">
      <c r="B61" s="47"/>
    </row>
    <row r="62" spans="1:9">
      <c r="A62" s="47" t="s">
        <v>203</v>
      </c>
    </row>
    <row r="63" spans="1:9">
      <c r="B63" s="64" t="s">
        <v>204</v>
      </c>
      <c r="D63" s="54"/>
      <c r="F63" s="51" t="s">
        <v>205</v>
      </c>
      <c r="G63" s="54" t="s">
        <v>206</v>
      </c>
      <c r="H63" s="54"/>
      <c r="I63" s="71">
        <f ca="1">TODAY()</f>
        <v>45953</v>
      </c>
    </row>
    <row r="64" spans="1:9">
      <c r="B64" s="64" t="s">
        <v>15</v>
      </c>
      <c r="D64" s="72" t="str">
        <f>IF('Application Form'!$E$16&gt;=1,'Application Form'!$E$16,"")</f>
        <v/>
      </c>
      <c r="F64" s="51" t="s">
        <v>207</v>
      </c>
      <c r="G64" s="62"/>
      <c r="H64" s="62"/>
      <c r="I64" s="73" t="s">
        <v>208</v>
      </c>
    </row>
    <row r="65" spans="2:9">
      <c r="B65" s="74" t="s">
        <v>209</v>
      </c>
      <c r="D65" s="54"/>
      <c r="F65" s="51" t="s">
        <v>210</v>
      </c>
      <c r="G65" s="62"/>
      <c r="H65" s="62"/>
      <c r="I65" s="73" t="s">
        <v>208</v>
      </c>
    </row>
  </sheetData>
  <mergeCells count="18">
    <mergeCell ref="A1:I1"/>
    <mergeCell ref="C24:E24"/>
    <mergeCell ref="G24:I24"/>
    <mergeCell ref="C25:E25"/>
    <mergeCell ref="C26:D26"/>
    <mergeCell ref="E57:H57"/>
    <mergeCell ref="E58:H58"/>
    <mergeCell ref="E59:H59"/>
    <mergeCell ref="E60:H60"/>
    <mergeCell ref="E15:I15"/>
    <mergeCell ref="E17:I17"/>
    <mergeCell ref="D44:H44"/>
    <mergeCell ref="D45:H45"/>
    <mergeCell ref="D46:E46"/>
    <mergeCell ref="D43:E43"/>
    <mergeCell ref="E56:H56"/>
    <mergeCell ref="D41:H41"/>
    <mergeCell ref="D42:H42"/>
  </mergeCells>
  <conditionalFormatting sqref="D42:H42">
    <cfRule type="cellIs" dxfId="6" priority="1" operator="equal">
      <formula>0</formula>
    </cfRule>
  </conditionalFormatting>
  <dataValidations count="2">
    <dataValidation type="list" allowBlank="1" showInputMessage="1" showErrorMessage="1" sqref="C19" xr:uid="{17BA2E9B-EFC1-4BBB-8FC1-02D61B23A881}">
      <formula1>"Ms, Miss, Mrs, Mr, Dr"</formula1>
    </dataValidation>
    <dataValidation type="list" allowBlank="1" showInputMessage="1" showErrorMessage="1" sqref="G63" xr:uid="{EB08E477-9A75-4D42-BBF9-1B2AED14FA01}">
      <formula1>"V Stimson, S Toner"</formula1>
    </dataValidation>
  </dataValidations>
  <printOptions horizontalCentered="1"/>
  <pageMargins left="0.39370078740157483" right="0.19685039370078741" top="0.59055118110236227" bottom="0.59055118110236227" header="0.19685039370078741" footer="0.19685039370078741"/>
  <pageSetup paperSize="9" scale="86" orientation="portrait" r:id="rId1"/>
  <headerFooter alignWithMargins="0">
    <oddFooter>&amp;L&amp;"Arial,Italic"&amp;8&amp;Z&amp;F&amp;R&amp;"Arial,Italic"&amp;8Updated: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2933F-F7EB-4AF1-8C56-E6D55CDC6620}">
  <sheetPr codeName="Sheet15"/>
  <dimension ref="A1:AI11"/>
  <sheetViews>
    <sheetView workbookViewId="0"/>
  </sheetViews>
  <sheetFormatPr defaultRowHeight="15"/>
  <cols>
    <col min="18" max="18" width="13.42578125" bestFit="1" customWidth="1"/>
    <col min="19" max="19" width="16.42578125" bestFit="1" customWidth="1"/>
    <col min="20" max="20" width="13.5703125" bestFit="1" customWidth="1"/>
    <col min="23" max="23" width="19.42578125" bestFit="1" customWidth="1"/>
  </cols>
  <sheetData>
    <row r="1" spans="1:35">
      <c r="A1" t="s">
        <v>216</v>
      </c>
      <c r="B1" t="s">
        <v>217</v>
      </c>
      <c r="C1" t="s">
        <v>145</v>
      </c>
      <c r="D1" t="s">
        <v>218</v>
      </c>
      <c r="E1" t="s">
        <v>219</v>
      </c>
      <c r="F1" t="s">
        <v>220</v>
      </c>
      <c r="G1" t="s">
        <v>221</v>
      </c>
      <c r="H1" t="s">
        <v>222</v>
      </c>
      <c r="I1" t="s">
        <v>223</v>
      </c>
      <c r="J1" t="s">
        <v>224</v>
      </c>
      <c r="K1" t="s">
        <v>225</v>
      </c>
      <c r="L1" t="s">
        <v>226</v>
      </c>
      <c r="M1" t="s">
        <v>227</v>
      </c>
      <c r="N1" t="s">
        <v>228</v>
      </c>
      <c r="O1" t="s">
        <v>229</v>
      </c>
      <c r="P1" t="s">
        <v>230</v>
      </c>
      <c r="Q1" t="s">
        <v>231</v>
      </c>
      <c r="R1" t="s">
        <v>232</v>
      </c>
      <c r="S1" t="s">
        <v>233</v>
      </c>
      <c r="T1" t="s">
        <v>234</v>
      </c>
      <c r="U1" t="s">
        <v>235</v>
      </c>
      <c r="V1" t="s">
        <v>236</v>
      </c>
      <c r="W1" t="s">
        <v>237</v>
      </c>
      <c r="X1" t="s">
        <v>238</v>
      </c>
      <c r="Y1" t="s">
        <v>239</v>
      </c>
      <c r="Z1" t="s">
        <v>240</v>
      </c>
      <c r="AA1" t="s">
        <v>241</v>
      </c>
      <c r="AB1" t="s">
        <v>242</v>
      </c>
      <c r="AC1" t="s">
        <v>243</v>
      </c>
      <c r="AD1" t="s">
        <v>244</v>
      </c>
      <c r="AE1" t="s">
        <v>245</v>
      </c>
      <c r="AF1" t="s">
        <v>246</v>
      </c>
      <c r="AG1" t="s">
        <v>247</v>
      </c>
      <c r="AH1" t="s">
        <v>248</v>
      </c>
      <c r="AI1" t="s">
        <v>249</v>
      </c>
    </row>
    <row r="2" spans="1:35">
      <c r="A2" t="str">
        <f>LEFT('Contact Details'!$C$13,FIND(" ",'Contact Details'!$C$13&amp;" ")-1)</f>
        <v/>
      </c>
      <c r="B2" t="e">
        <f>RIGHT('Contact Details'!$C$13,LEN('Contact Details'!$C$13)-FIND(" ",'Contact Details'!$C$13&amp;" "))</f>
        <v>#VALUE!</v>
      </c>
      <c r="C2" t="str">
        <f>IF('Application Form'!$E$13&gt;=1,'Application Form'!$E$13,"")</f>
        <v/>
      </c>
      <c r="D2" t="str">
        <f>IF('Contact Details'!$C$14&gt;=1,'Contact Details'!$C$14,"")</f>
        <v/>
      </c>
      <c r="E2" t="str">
        <f>IF('Application Form'!$E$19&gt;=1,'Application Form'!$E$19,"")</f>
        <v/>
      </c>
      <c r="F2" t="str">
        <f>IF('Application Form'!$E$20&gt;=1,'Application Form'!$E$20,"")</f>
        <v/>
      </c>
      <c r="G2" t="str">
        <f>IF('Application Form'!$E$21&gt;=1,'Application Form'!$E$21,"")</f>
        <v/>
      </c>
      <c r="H2" t="str">
        <f>IF('Application Form'!$E$22&gt;=1,'Application Form'!$E$22,"")</f>
        <v/>
      </c>
      <c r="I2" t="str">
        <f>IF('Application Form'!$E$23&gt;=1,'Application Form'!$E$23,"")</f>
        <v/>
      </c>
      <c r="J2" t="str">
        <f>IF('Application Form'!$E$24&gt;=1,'Application Form'!$E$24,"")</f>
        <v/>
      </c>
      <c r="K2" t="str">
        <f>IF('Application Form'!$E$27&gt;=1,'Application Form'!$E$27,"")</f>
        <v/>
      </c>
      <c r="L2" t="str">
        <f>IF('Application Form'!$E$28&gt;=1,'Application Form'!$E$28,"")</f>
        <v/>
      </c>
      <c r="M2" t="str">
        <f>IF('Application Form'!$E$29&gt;=1,'Application Form'!$E$29,"")</f>
        <v/>
      </c>
      <c r="N2" t="str">
        <f>IF('Application Form'!$E$30&gt;=1,'Application Form'!$E$30,"")</f>
        <v/>
      </c>
      <c r="O2" t="str">
        <f>IF('Application Form'!$E$31&gt;=1,'Application Form'!$E$31,"")</f>
        <v/>
      </c>
      <c r="P2" t="str">
        <f>IF('Application Form'!$E$24&gt;=1,'Application Form'!$E$24,"")</f>
        <v/>
      </c>
      <c r="R2" s="75" t="str">
        <f>IF('Application Form'!$E$18&gt;=1,'Application Form'!$E$18,"")</f>
        <v/>
      </c>
      <c r="S2" s="75" t="str">
        <f>IF('Contact Details'!$G$13&gt;=1,'Contact Details'!$G$13,"")</f>
        <v/>
      </c>
      <c r="T2" s="76" t="str">
        <f>IF('Contact Details'!$H$13&gt;=1,'Contact Details'!$H$13,"")</f>
        <v/>
      </c>
      <c r="U2" t="str">
        <f>IF('Contact Details'!$G$14&gt;=1,'Contact Details'!$G$14,"")</f>
        <v/>
      </c>
      <c r="V2" t="s">
        <v>250</v>
      </c>
      <c r="W2">
        <f>'Contact Details'!$C$13</f>
        <v>0</v>
      </c>
      <c r="Y2">
        <f>W2</f>
        <v>0</v>
      </c>
      <c r="AC2">
        <f>W2</f>
        <v>0</v>
      </c>
      <c r="AD2" t="s">
        <v>251</v>
      </c>
      <c r="AE2" t="e">
        <f>LEFT(W2)&amp;"."&amp;MID(W2&amp;".",IFERROR(SEARCH(" ",W2),SEARCH(",",W2))+1,1)&amp;"."</f>
        <v>#VALUE!</v>
      </c>
      <c r="AG2" t="s">
        <v>253</v>
      </c>
      <c r="AH2" t="b">
        <v>0</v>
      </c>
      <c r="AI2" t="s">
        <v>253</v>
      </c>
    </row>
    <row r="3" spans="1:35">
      <c r="A3" t="str">
        <f>LEFT('Contact Details'!$C$18,FIND(" ",'Contact Details'!$C$18&amp;" ")-1)</f>
        <v/>
      </c>
      <c r="B3" t="e">
        <f>RIGHT('Contact Details'!$C$18,LEN('Contact Details'!$C$18)-FIND(" ",'Contact Details'!$C$18&amp;" "))</f>
        <v>#VALUE!</v>
      </c>
      <c r="C3" t="str">
        <f>IF('Application Form'!$E$13&gt;=1,'Application Form'!$E$13,"")</f>
        <v/>
      </c>
      <c r="D3" t="str">
        <f>IF('Contact Details'!$C$19&gt;=1,'Contact Details'!$C$19,"")</f>
        <v/>
      </c>
      <c r="E3" t="str">
        <f>IF('Application Form'!$E$19&gt;=1,'Application Form'!$E$19,"")</f>
        <v/>
      </c>
      <c r="F3" t="str">
        <f>IF('Application Form'!$E$20&gt;=1,'Application Form'!$E$20,"")</f>
        <v/>
      </c>
      <c r="G3" t="str">
        <f>IF('Application Form'!$E$21&gt;=1,'Application Form'!$E$21,"")</f>
        <v/>
      </c>
      <c r="H3" t="str">
        <f>IF('Application Form'!$E$22&gt;=1,'Application Form'!$E$22,"")</f>
        <v/>
      </c>
      <c r="I3" t="str">
        <f>IF('Application Form'!$E$23&gt;=1,'Application Form'!$E$23,"")</f>
        <v/>
      </c>
      <c r="J3" t="str">
        <f>IF('Application Form'!$E$24&gt;=1,'Application Form'!$E$24,"")</f>
        <v/>
      </c>
      <c r="K3" t="str">
        <f>IF('Application Form'!$E$27&gt;=1,'Application Form'!$E$27,"")</f>
        <v/>
      </c>
      <c r="L3" t="str">
        <f>IF('Application Form'!$E$28&gt;=1,'Application Form'!$E$28,"")</f>
        <v/>
      </c>
      <c r="M3" t="str">
        <f>IF('Application Form'!$E$29&gt;=1,'Application Form'!$E$29,"")</f>
        <v/>
      </c>
      <c r="N3" t="str">
        <f>IF('Application Form'!$E$30&gt;=1,'Application Form'!$E$30,"")</f>
        <v/>
      </c>
      <c r="O3" t="str">
        <f>IF('Application Form'!$E$31&gt;=1,'Application Form'!$E$31,"")</f>
        <v/>
      </c>
      <c r="P3" t="str">
        <f>IF('Application Form'!$E$24&gt;=1,'Application Form'!$E$24,"")</f>
        <v/>
      </c>
      <c r="R3" s="75" t="str">
        <f>IF('Application Form'!$E$18&gt;=1,'Application Form'!$E$18,"")</f>
        <v/>
      </c>
      <c r="S3" s="75" t="str">
        <f>IF('Contact Details'!$G$18&gt;=1,'Contact Details'!$G$18,"")</f>
        <v/>
      </c>
      <c r="T3" s="76" t="str">
        <f>IF('Contact Details'!$H$18&gt;=1,'Contact Details'!$H$18,"")</f>
        <v/>
      </c>
      <c r="U3" t="str">
        <f>IF('Contact Details'!$G$19&gt;=1,'Contact Details'!$G$19,"")</f>
        <v/>
      </c>
      <c r="V3" t="s">
        <v>250</v>
      </c>
      <c r="W3">
        <f>'Contact Details'!$C$18</f>
        <v>0</v>
      </c>
      <c r="X3" t="str">
        <f>IF('Contact Details'!$G$20&gt;=1,'Contact Details'!$G$20,"")</f>
        <v/>
      </c>
      <c r="Y3">
        <f t="shared" ref="Y3:Y11" si="0">W3</f>
        <v>0</v>
      </c>
      <c r="AC3">
        <f t="shared" ref="AC3:AC11" si="1">W3</f>
        <v>0</v>
      </c>
      <c r="AD3" t="s">
        <v>251</v>
      </c>
      <c r="AE3" t="e">
        <f t="shared" ref="AE3:AE11" si="2">LEFT(W3)&amp;"."&amp;MID(W3&amp;".",IFERROR(SEARCH(" ",W3),SEARCH(",",W3))+1,1)&amp;"."</f>
        <v>#VALUE!</v>
      </c>
      <c r="AF3" t="s">
        <v>252</v>
      </c>
      <c r="AG3" t="s">
        <v>253</v>
      </c>
      <c r="AH3" t="b">
        <v>0</v>
      </c>
      <c r="AI3" t="s">
        <v>253</v>
      </c>
    </row>
    <row r="4" spans="1:35">
      <c r="A4" t="str">
        <f>LEFT('Contact Details'!$C$24,FIND(" ",'Contact Details'!$C$24&amp;" ")-1)</f>
        <v/>
      </c>
      <c r="B4" t="e">
        <f>RIGHT('Contact Details'!$C$24,LEN('Contact Details'!$C$24)-FIND(" ",'Contact Details'!$C$24&amp;" "))</f>
        <v>#VALUE!</v>
      </c>
      <c r="C4" t="str">
        <f>IF('Application Form'!$E$13&gt;=1,'Application Form'!$E$13,"")</f>
        <v/>
      </c>
      <c r="D4" t="str">
        <f>IF('Contact Details'!$C$25&gt;=1,'Contact Details'!$C$25,"")</f>
        <v/>
      </c>
      <c r="E4" t="str">
        <f>IF('Application Form'!$E$19&gt;=1,'Application Form'!$E$19,"")</f>
        <v/>
      </c>
      <c r="F4" t="str">
        <f>IF('Application Form'!$E$20&gt;=1,'Application Form'!$E$20,"")</f>
        <v/>
      </c>
      <c r="G4" t="str">
        <f>IF('Application Form'!$E$21&gt;=1,'Application Form'!$E$21,"")</f>
        <v/>
      </c>
      <c r="H4" t="str">
        <f>IF('Application Form'!$E$22&gt;=1,'Application Form'!$E$22,"")</f>
        <v/>
      </c>
      <c r="I4" t="str">
        <f>IF('Application Form'!$E$23&gt;=1,'Application Form'!$E$23,"")</f>
        <v/>
      </c>
      <c r="J4" t="str">
        <f>IF('Application Form'!$E$24&gt;=1,'Application Form'!$E$24,"")</f>
        <v/>
      </c>
      <c r="K4" t="str">
        <f>IF('Application Form'!$E$27&gt;=1,'Application Form'!$E$27,"")</f>
        <v/>
      </c>
      <c r="L4" t="str">
        <f>IF('Application Form'!$E$28&gt;=1,'Application Form'!$E$28,"")</f>
        <v/>
      </c>
      <c r="M4" t="str">
        <f>IF('Application Form'!$E$29&gt;=1,'Application Form'!$E$29,"")</f>
        <v/>
      </c>
      <c r="N4" t="str">
        <f>IF('Application Form'!$E$30&gt;=1,'Application Form'!$E$30,"")</f>
        <v/>
      </c>
      <c r="O4" t="str">
        <f>IF('Application Form'!$E$31&gt;=1,'Application Form'!$E$31,"")</f>
        <v/>
      </c>
      <c r="P4" t="str">
        <f>IF('Application Form'!$E$24&gt;=1,'Application Form'!$E$24,"")</f>
        <v/>
      </c>
      <c r="R4" s="75" t="str">
        <f>IF('Application Form'!$E$18&gt;=1,'Application Form'!$E$18,"")</f>
        <v/>
      </c>
      <c r="S4" s="75" t="str">
        <f>IF('Contact Details'!$G$24&gt;=1,'Contact Details'!$G$24,"")</f>
        <v/>
      </c>
      <c r="T4" s="76" t="str">
        <f>IF('Contact Details'!$H$24&gt;=1,'Contact Details'!$H$24,"")</f>
        <v/>
      </c>
      <c r="U4" t="str">
        <f>IF('Contact Details'!$G$25&gt;=1,'Contact Details'!$G$25,"")</f>
        <v/>
      </c>
      <c r="V4" t="s">
        <v>250</v>
      </c>
      <c r="W4">
        <f>'Contact Details'!$C$24</f>
        <v>0</v>
      </c>
      <c r="Y4">
        <f t="shared" si="0"/>
        <v>0</v>
      </c>
      <c r="AC4">
        <f t="shared" si="1"/>
        <v>0</v>
      </c>
      <c r="AD4" t="s">
        <v>251</v>
      </c>
      <c r="AE4" t="e">
        <f t="shared" si="2"/>
        <v>#VALUE!</v>
      </c>
      <c r="AG4" t="s">
        <v>253</v>
      </c>
      <c r="AH4" t="b">
        <v>0</v>
      </c>
      <c r="AI4" t="s">
        <v>253</v>
      </c>
    </row>
    <row r="5" spans="1:35">
      <c r="A5" t="str">
        <f>LEFT('Contact Details'!$C$27,FIND(" ",'Contact Details'!$C$27&amp;" ")-1)</f>
        <v/>
      </c>
      <c r="B5" t="e">
        <f>RIGHT('Contact Details'!$C$27,LEN('Contact Details'!$C$27)-FIND(" ",'Contact Details'!$C$27&amp;" "))</f>
        <v>#VALUE!</v>
      </c>
      <c r="C5" t="str">
        <f>IF('Application Form'!$E$13&gt;=1,'Application Form'!$E$13,"")</f>
        <v/>
      </c>
      <c r="D5" t="str">
        <f>IF('Contact Details'!$C$28&gt;=1,'Contact Details'!$C$28,"")</f>
        <v/>
      </c>
      <c r="E5" t="str">
        <f>IF('Application Form'!$E$19&gt;=1,'Application Form'!$E$19,"")</f>
        <v/>
      </c>
      <c r="F5" t="str">
        <f>IF('Application Form'!$E$20&gt;=1,'Application Form'!$E$20,"")</f>
        <v/>
      </c>
      <c r="G5" t="str">
        <f>IF('Application Form'!$E$21&gt;=1,'Application Form'!$E$21,"")</f>
        <v/>
      </c>
      <c r="H5" t="str">
        <f>IF('Application Form'!$E$22&gt;=1,'Application Form'!$E$22,"")</f>
        <v/>
      </c>
      <c r="I5" t="str">
        <f>IF('Application Form'!$E$23&gt;=1,'Application Form'!$E$23,"")</f>
        <v/>
      </c>
      <c r="J5" t="str">
        <f>IF('Application Form'!$E$24&gt;=1,'Application Form'!$E$24,"")</f>
        <v/>
      </c>
      <c r="K5" t="str">
        <f>IF('Application Form'!$E$27&gt;=1,'Application Form'!$E$27,"")</f>
        <v/>
      </c>
      <c r="L5" t="str">
        <f>IF('Application Form'!$E$28&gt;=1,'Application Form'!$E$28,"")</f>
        <v/>
      </c>
      <c r="M5" t="str">
        <f>IF('Application Form'!$E$29&gt;=1,'Application Form'!$E$29,"")</f>
        <v/>
      </c>
      <c r="N5" t="str">
        <f>IF('Application Form'!$E$30&gt;=1,'Application Form'!$E$30,"")</f>
        <v/>
      </c>
      <c r="O5" t="str">
        <f>IF('Application Form'!$E$31&gt;=1,'Application Form'!$E$31,"")</f>
        <v/>
      </c>
      <c r="P5" t="str">
        <f>IF('Application Form'!$E$24&gt;=1,'Application Form'!$E$24,"")</f>
        <v/>
      </c>
      <c r="R5" s="75" t="str">
        <f>IF('Application Form'!$E$18&gt;=1,'Application Form'!$E$18,"")</f>
        <v/>
      </c>
      <c r="S5" s="75" t="str">
        <f>IF('Contact Details'!$G$27&gt;=1,'Contact Details'!$G$27,"")</f>
        <v/>
      </c>
      <c r="T5" s="76" t="str">
        <f>IF('Contact Details'!$H$27&gt;=1,'Contact Details'!$H$27,"")</f>
        <v/>
      </c>
      <c r="U5" t="str">
        <f>IF('Contact Details'!$G$28&gt;=1,'Contact Details'!$G$28,"")</f>
        <v/>
      </c>
      <c r="V5" t="s">
        <v>250</v>
      </c>
      <c r="W5">
        <f>'Contact Details'!$C$27</f>
        <v>0</v>
      </c>
      <c r="Y5">
        <f t="shared" si="0"/>
        <v>0</v>
      </c>
      <c r="AC5">
        <f t="shared" si="1"/>
        <v>0</v>
      </c>
      <c r="AD5" t="s">
        <v>251</v>
      </c>
      <c r="AE5" t="e">
        <f t="shared" si="2"/>
        <v>#VALUE!</v>
      </c>
      <c r="AG5" t="s">
        <v>253</v>
      </c>
      <c r="AH5" t="b">
        <v>0</v>
      </c>
      <c r="AI5" t="s">
        <v>253</v>
      </c>
    </row>
    <row r="6" spans="1:35">
      <c r="A6" t="str">
        <f>LEFT('Contact Details'!$C$33,FIND(" ",'Contact Details'!$C$33&amp;" ")-1)</f>
        <v/>
      </c>
      <c r="B6" t="e">
        <f>RIGHT('Contact Details'!$C$33,LEN('Contact Details'!$C$33)-FIND(" ",'Contact Details'!$C$33&amp;" "))</f>
        <v>#VALUE!</v>
      </c>
      <c r="C6" t="str">
        <f>IF('Application Form'!$E$13&gt;=1,'Application Form'!$E$13,"")</f>
        <v/>
      </c>
      <c r="D6" t="str">
        <f>IF('Contact Details'!$C$34&gt;=1,'Contact Details'!$C$34,"")</f>
        <v/>
      </c>
      <c r="E6" t="str">
        <f>IF('Application Form'!$E$19&gt;=1,'Application Form'!$E$19,"")</f>
        <v/>
      </c>
      <c r="F6" t="str">
        <f>IF('Application Form'!$E$20&gt;=1,'Application Form'!$E$20,"")</f>
        <v/>
      </c>
      <c r="G6" t="str">
        <f>IF('Application Form'!$E$21&gt;=1,'Application Form'!$E$21,"")</f>
        <v/>
      </c>
      <c r="H6" t="str">
        <f>IF('Application Form'!$E$22&gt;=1,'Application Form'!$E$22,"")</f>
        <v/>
      </c>
      <c r="I6" t="str">
        <f>IF('Application Form'!$E$23&gt;=1,'Application Form'!$E$23,"")</f>
        <v/>
      </c>
      <c r="J6" t="str">
        <f>IF('Application Form'!$E$24&gt;=1,'Application Form'!$E$24,"")</f>
        <v/>
      </c>
      <c r="K6" t="str">
        <f>IF('Application Form'!$E$27&gt;=1,'Application Form'!$E$27,"")</f>
        <v/>
      </c>
      <c r="L6" t="str">
        <f>IF('Application Form'!$E$28&gt;=1,'Application Form'!$E$28,"")</f>
        <v/>
      </c>
      <c r="M6" t="str">
        <f>IF('Application Form'!$E$29&gt;=1,'Application Form'!$E$29,"")</f>
        <v/>
      </c>
      <c r="N6" t="str">
        <f>IF('Application Form'!$E$30&gt;=1,'Application Form'!$E$30,"")</f>
        <v/>
      </c>
      <c r="O6" t="str">
        <f>IF('Application Form'!$E$31&gt;=1,'Application Form'!$E$31,"")</f>
        <v/>
      </c>
      <c r="P6" t="str">
        <f>IF('Application Form'!$E$24&gt;=1,'Application Form'!$E$24,"")</f>
        <v/>
      </c>
      <c r="R6" s="75" t="str">
        <f>IF('Application Form'!$E$18&gt;=1,'Application Form'!$E$18,"")</f>
        <v/>
      </c>
      <c r="S6" s="75" t="str">
        <f>IF('Contact Details'!$G$33&gt;=1,'Contact Details'!$G$33,"")</f>
        <v/>
      </c>
      <c r="T6" s="76" t="str">
        <f>IF('Contact Details'!$H$33&gt;=1,'Contact Details'!$H$33,"")</f>
        <v/>
      </c>
      <c r="U6" t="str">
        <f>IF('Contact Details'!$G$34&gt;=1,'Contact Details'!$G$34,"")</f>
        <v/>
      </c>
      <c r="V6" t="s">
        <v>250</v>
      </c>
      <c r="W6">
        <f>'Contact Details'!$C$33</f>
        <v>0</v>
      </c>
      <c r="Y6">
        <f t="shared" si="0"/>
        <v>0</v>
      </c>
      <c r="AC6">
        <f t="shared" si="1"/>
        <v>0</v>
      </c>
      <c r="AD6" t="s">
        <v>251</v>
      </c>
      <c r="AE6" t="e">
        <f t="shared" si="2"/>
        <v>#VALUE!</v>
      </c>
      <c r="AG6" t="s">
        <v>253</v>
      </c>
      <c r="AH6" t="b">
        <v>0</v>
      </c>
      <c r="AI6" t="s">
        <v>253</v>
      </c>
    </row>
    <row r="7" spans="1:35">
      <c r="A7" t="str">
        <f>LEFT('Contact Details'!$C$36,FIND(" ",'Contact Details'!$C$36&amp;" ")-1)</f>
        <v/>
      </c>
      <c r="B7" t="e">
        <f>RIGHT('Contact Details'!$C$36,LEN('Contact Details'!$C$36)-FIND(" ",'Contact Details'!$C$36&amp;" "))</f>
        <v>#VALUE!</v>
      </c>
      <c r="C7" t="str">
        <f>IF('Application Form'!$E$13&gt;=1,'Application Form'!$E$13,"")</f>
        <v/>
      </c>
      <c r="D7" t="str">
        <f>IF('Contact Details'!$C$37&gt;=1,'Contact Details'!$C$37,"")</f>
        <v/>
      </c>
      <c r="E7" t="str">
        <f>IF('Application Form'!$E$19&gt;=1,'Application Form'!$E$19,"")</f>
        <v/>
      </c>
      <c r="F7" t="str">
        <f>IF('Application Form'!$E$20&gt;=1,'Application Form'!$E$20,"")</f>
        <v/>
      </c>
      <c r="G7" t="str">
        <f>IF('Application Form'!$E$21&gt;=1,'Application Form'!$E$21,"")</f>
        <v/>
      </c>
      <c r="H7" t="str">
        <f>IF('Application Form'!$E$22&gt;=1,'Application Form'!$E$22,"")</f>
        <v/>
      </c>
      <c r="I7" t="str">
        <f>IF('Application Form'!$E$23&gt;=1,'Application Form'!$E$23,"")</f>
        <v/>
      </c>
      <c r="J7" t="str">
        <f>IF('Application Form'!$E$24&gt;=1,'Application Form'!$E$24,"")</f>
        <v/>
      </c>
      <c r="K7" t="str">
        <f>IF('Application Form'!$E$27&gt;=1,'Application Form'!$E$27,"")</f>
        <v/>
      </c>
      <c r="L7" t="str">
        <f>IF('Application Form'!$E$28&gt;=1,'Application Form'!$E$28,"")</f>
        <v/>
      </c>
      <c r="M7" t="str">
        <f>IF('Application Form'!$E$29&gt;=1,'Application Form'!$E$29,"")</f>
        <v/>
      </c>
      <c r="N7" t="str">
        <f>IF('Application Form'!$E$30&gt;=1,'Application Form'!$E$30,"")</f>
        <v/>
      </c>
      <c r="O7" t="str">
        <f>IF('Application Form'!$E$31&gt;=1,'Application Form'!$E$31,"")</f>
        <v/>
      </c>
      <c r="P7" t="str">
        <f>IF('Application Form'!$E$24&gt;=1,'Application Form'!$E$24,"")</f>
        <v/>
      </c>
      <c r="R7" s="75" t="str">
        <f>IF('Application Form'!$E$18&gt;=1,'Application Form'!$E$18,"")</f>
        <v/>
      </c>
      <c r="S7" s="75" t="str">
        <f>IF('Contact Details'!$G$36&gt;=1,'Contact Details'!$G$36,"")</f>
        <v>Telephone:</v>
      </c>
      <c r="T7" s="76" t="str">
        <f>IF('Contact Details'!$H$36&gt;=1,'Contact Details'!$H$36,"")</f>
        <v>Mobile:</v>
      </c>
      <c r="U7" t="str">
        <f>IF('Contact Details'!$G$37&gt;=1,'Contact Details'!$G$37,"")</f>
        <v/>
      </c>
      <c r="V7" t="s">
        <v>250</v>
      </c>
      <c r="W7">
        <f>'Contact Details'!$C$36</f>
        <v>0</v>
      </c>
      <c r="Y7">
        <f t="shared" si="0"/>
        <v>0</v>
      </c>
      <c r="AC7">
        <f t="shared" si="1"/>
        <v>0</v>
      </c>
      <c r="AD7" t="s">
        <v>251</v>
      </c>
      <c r="AE7" t="e">
        <f t="shared" si="2"/>
        <v>#VALUE!</v>
      </c>
      <c r="AG7" t="s">
        <v>253</v>
      </c>
      <c r="AH7" t="b">
        <v>0</v>
      </c>
      <c r="AI7" t="s">
        <v>253</v>
      </c>
    </row>
    <row r="8" spans="1:35">
      <c r="A8" t="str">
        <f>LEFT('Contact Details'!$C$39,FIND(" ",'Contact Details'!$C$39&amp;" ")-1)</f>
        <v/>
      </c>
      <c r="B8" t="e">
        <f>RIGHT('Contact Details'!$C$39,LEN('Contact Details'!$C$39)-FIND(" ",'Contact Details'!$C$39&amp;" "))</f>
        <v>#VALUE!</v>
      </c>
      <c r="C8" t="str">
        <f>IF('Application Form'!$E$13&gt;=1,'Application Form'!$E$13,"")</f>
        <v/>
      </c>
      <c r="D8" t="str">
        <f>IF('Contact Details'!$C$40&gt;=1,'Contact Details'!$C$40,"")</f>
        <v/>
      </c>
      <c r="E8" t="str">
        <f>IF('Application Form'!$E$19&gt;=1,'Application Form'!$E$19,"")</f>
        <v/>
      </c>
      <c r="F8" t="str">
        <f>IF('Application Form'!$E$20&gt;=1,'Application Form'!$E$20,"")</f>
        <v/>
      </c>
      <c r="G8" t="str">
        <f>IF('Application Form'!$E$21&gt;=1,'Application Form'!$E$21,"")</f>
        <v/>
      </c>
      <c r="H8" t="str">
        <f>IF('Application Form'!$E$22&gt;=1,'Application Form'!$E$22,"")</f>
        <v/>
      </c>
      <c r="I8" t="str">
        <f>IF('Application Form'!$E$23&gt;=1,'Application Form'!$E$23,"")</f>
        <v/>
      </c>
      <c r="J8" t="str">
        <f>IF('Application Form'!$E$24&gt;=1,'Application Form'!$E$24,"")</f>
        <v/>
      </c>
      <c r="K8" t="str">
        <f>IF('Application Form'!$E$27&gt;=1,'Application Form'!$E$27,"")</f>
        <v/>
      </c>
      <c r="L8" t="str">
        <f>IF('Application Form'!$E$28&gt;=1,'Application Form'!$E$28,"")</f>
        <v/>
      </c>
      <c r="M8" t="str">
        <f>IF('Application Form'!$E$29&gt;=1,'Application Form'!$E$29,"")</f>
        <v/>
      </c>
      <c r="N8" t="str">
        <f>IF('Application Form'!$E$30&gt;=1,'Application Form'!$E$30,"")</f>
        <v/>
      </c>
      <c r="O8" t="str">
        <f>IF('Application Form'!$E$31&gt;=1,'Application Form'!$E$31,"")</f>
        <v/>
      </c>
      <c r="P8" t="str">
        <f>IF('Application Form'!$E$24&gt;=1,'Application Form'!$E$24,"")</f>
        <v/>
      </c>
      <c r="R8" s="75" t="str">
        <f>IF('Application Form'!$E$18&gt;=1,'Application Form'!$E$18,"")</f>
        <v/>
      </c>
      <c r="S8" s="75" t="str">
        <f>IF('Contact Details'!$G$39&gt;=1,'Contact Details'!$G$39,"")</f>
        <v/>
      </c>
      <c r="T8" s="76" t="str">
        <f>IF('Contact Details'!$H$39&gt;=1,'Contact Details'!$H$39,"")</f>
        <v/>
      </c>
      <c r="U8" t="str">
        <f>IF('Contact Details'!$G$40&gt;=1,'Contact Details'!$G$40,"")</f>
        <v/>
      </c>
      <c r="V8" t="s">
        <v>250</v>
      </c>
      <c r="W8">
        <f>'Contact Details'!$C$39</f>
        <v>0</v>
      </c>
      <c r="Y8">
        <f t="shared" si="0"/>
        <v>0</v>
      </c>
      <c r="AC8">
        <f t="shared" si="1"/>
        <v>0</v>
      </c>
      <c r="AD8" t="s">
        <v>251</v>
      </c>
      <c r="AE8" t="e">
        <f t="shared" si="2"/>
        <v>#VALUE!</v>
      </c>
      <c r="AG8" t="s">
        <v>253</v>
      </c>
      <c r="AH8" t="b">
        <v>0</v>
      </c>
      <c r="AI8" t="s">
        <v>253</v>
      </c>
    </row>
    <row r="9" spans="1:35">
      <c r="A9" t="str">
        <f>LEFT('Contact Details'!$C$42,FIND(" ",'Contact Details'!$C$42&amp;" ")-1)</f>
        <v/>
      </c>
      <c r="B9" t="e">
        <f>RIGHT('Contact Details'!$C$42,LEN('Contact Details'!$C$42)-FIND(" ",'Contact Details'!$C$42&amp;" "))</f>
        <v>#VALUE!</v>
      </c>
      <c r="C9" t="str">
        <f>IF('Application Form'!$E$13&gt;=1,'Application Form'!$E$13,"")</f>
        <v/>
      </c>
      <c r="D9" t="str">
        <f>IF('Contact Details'!$C$43&gt;=1,'Contact Details'!$C$43,"")</f>
        <v/>
      </c>
      <c r="E9" t="str">
        <f>IF('Application Form'!$E$19&gt;=1,'Application Form'!$E$19,"")</f>
        <v/>
      </c>
      <c r="F9" t="str">
        <f>IF('Application Form'!$E$20&gt;=1,'Application Form'!$E$20,"")</f>
        <v/>
      </c>
      <c r="G9" t="str">
        <f>IF('Application Form'!$E$21&gt;=1,'Application Form'!$E$21,"")</f>
        <v/>
      </c>
      <c r="H9" t="str">
        <f>IF('Application Form'!$E$22&gt;=1,'Application Form'!$E$22,"")</f>
        <v/>
      </c>
      <c r="I9" t="str">
        <f>IF('Application Form'!$E$23&gt;=1,'Application Form'!$E$23,"")</f>
        <v/>
      </c>
      <c r="J9" t="str">
        <f>IF('Application Form'!$E$24&gt;=1,'Application Form'!$E$24,"")</f>
        <v/>
      </c>
      <c r="K9" t="str">
        <f>IF('Application Form'!$E$27&gt;=1,'Application Form'!$E$27,"")</f>
        <v/>
      </c>
      <c r="L9" t="str">
        <f>IF('Application Form'!$E$28&gt;=1,'Application Form'!$E$28,"")</f>
        <v/>
      </c>
      <c r="M9" t="str">
        <f>IF('Application Form'!$E$29&gt;=1,'Application Form'!$E$29,"")</f>
        <v/>
      </c>
      <c r="N9" t="str">
        <f>IF('Application Form'!$E$30&gt;=1,'Application Form'!$E$30,"")</f>
        <v/>
      </c>
      <c r="O9" t="str">
        <f>IF('Application Form'!$E$31&gt;=1,'Application Form'!$E$31,"")</f>
        <v/>
      </c>
      <c r="P9" t="str">
        <f>IF('Application Form'!$E$24&gt;=1,'Application Form'!$E$24,"")</f>
        <v/>
      </c>
      <c r="R9" s="75" t="str">
        <f>IF('Application Form'!$E$18&gt;=1,'Application Form'!$E$18,"")</f>
        <v/>
      </c>
      <c r="S9" s="75" t="str">
        <f>IF('Contact Details'!$G$42&gt;=1,'Contact Details'!$G$42,"")</f>
        <v/>
      </c>
      <c r="T9" s="76" t="str">
        <f>IF('Contact Details'!$H$42&gt;=1,'Contact Details'!$H$42,"")</f>
        <v/>
      </c>
      <c r="U9" t="str">
        <f>IF('Contact Details'!$G$43&gt;=1,'Contact Details'!$G$43,"")</f>
        <v/>
      </c>
      <c r="V9" t="s">
        <v>250</v>
      </c>
      <c r="W9">
        <f>'Contact Details'!$C$42</f>
        <v>0</v>
      </c>
      <c r="Y9">
        <f t="shared" si="0"/>
        <v>0</v>
      </c>
      <c r="AC9">
        <f t="shared" si="1"/>
        <v>0</v>
      </c>
      <c r="AD9" t="s">
        <v>251</v>
      </c>
      <c r="AE9" t="e">
        <f t="shared" si="2"/>
        <v>#VALUE!</v>
      </c>
      <c r="AG9" t="s">
        <v>253</v>
      </c>
      <c r="AH9" t="b">
        <v>0</v>
      </c>
      <c r="AI9" t="s">
        <v>253</v>
      </c>
    </row>
    <row r="10" spans="1:35">
      <c r="A10" t="str">
        <f>LEFT('Contact Details'!$C$47,FIND(" ",'Contact Details'!$C$47&amp;" ")-1)</f>
        <v/>
      </c>
      <c r="B10" t="e">
        <f>RIGHT('Contact Details'!$C$47,LEN('Contact Details'!$C$47)-FIND(" ",'Contact Details'!$C$47&amp;" "))</f>
        <v>#VALUE!</v>
      </c>
      <c r="C10" t="str">
        <f>IF('Application Form'!$E$13&gt;=1,'Application Form'!$E$13,"")</f>
        <v/>
      </c>
      <c r="D10" t="str">
        <f>IF('Contact Details'!$C$48&gt;=1,'Contact Details'!$C$48,"")</f>
        <v/>
      </c>
      <c r="E10" t="str">
        <f>IF('Application Form'!$E$19&gt;=1,'Application Form'!$E$19,"")</f>
        <v/>
      </c>
      <c r="F10" t="str">
        <f>IF('Application Form'!$E$20&gt;=1,'Application Form'!$E$20,"")</f>
        <v/>
      </c>
      <c r="G10" t="str">
        <f>IF('Application Form'!$E$21&gt;=1,'Application Form'!$E$21,"")</f>
        <v/>
      </c>
      <c r="H10" t="str">
        <f>IF('Application Form'!$E$22&gt;=1,'Application Form'!$E$22,"")</f>
        <v/>
      </c>
      <c r="I10" t="str">
        <f>IF('Application Form'!$E$23&gt;=1,'Application Form'!$E$23,"")</f>
        <v/>
      </c>
      <c r="J10" t="str">
        <f>IF('Application Form'!$E$24&gt;=1,'Application Form'!$E$24,"")</f>
        <v/>
      </c>
      <c r="K10" t="str">
        <f>IF('Application Form'!$E$27&gt;=1,'Application Form'!$E$27,"")</f>
        <v/>
      </c>
      <c r="L10" t="str">
        <f>IF('Application Form'!$E$28&gt;=1,'Application Form'!$E$28,"")</f>
        <v/>
      </c>
      <c r="M10" t="str">
        <f>IF('Application Form'!$E$29&gt;=1,'Application Form'!$E$29,"")</f>
        <v/>
      </c>
      <c r="N10" t="str">
        <f>IF('Application Form'!$E$30&gt;=1,'Application Form'!$E$30,"")</f>
        <v/>
      </c>
      <c r="O10" t="str">
        <f>IF('Application Form'!$E$31&gt;=1,'Application Form'!$E$31,"")</f>
        <v/>
      </c>
      <c r="P10" t="str">
        <f>IF('Application Form'!$E$24&gt;=1,'Application Form'!$E$24,"")</f>
        <v/>
      </c>
      <c r="R10" s="75" t="str">
        <f>IF('Application Form'!$E$18&gt;=1,'Application Form'!$E$18,"")</f>
        <v/>
      </c>
      <c r="S10" s="75" t="str">
        <f>IF('Contact Details'!$G$47&gt;=1,'Contact Details'!$G$47,"")</f>
        <v/>
      </c>
      <c r="T10" s="76" t="str">
        <f>IF('Contact Details'!$H$47&gt;=1,'Contact Details'!$H$47,"")</f>
        <v/>
      </c>
      <c r="U10" t="str">
        <f>IF('Contact Details'!$G$48&gt;=1,'Contact Details'!$G$48,"")</f>
        <v/>
      </c>
      <c r="V10" t="s">
        <v>250</v>
      </c>
      <c r="W10">
        <f>'Contact Details'!$C$47</f>
        <v>0</v>
      </c>
      <c r="Y10">
        <f t="shared" si="0"/>
        <v>0</v>
      </c>
      <c r="AC10">
        <f t="shared" si="1"/>
        <v>0</v>
      </c>
      <c r="AD10" t="s">
        <v>251</v>
      </c>
      <c r="AE10" t="e">
        <f t="shared" si="2"/>
        <v>#VALUE!</v>
      </c>
      <c r="AG10" t="s">
        <v>253</v>
      </c>
      <c r="AH10" t="b">
        <v>0</v>
      </c>
      <c r="AI10" t="s">
        <v>253</v>
      </c>
    </row>
    <row r="11" spans="1:35">
      <c r="A11" t="str">
        <f>LEFT('Contact Details'!$C$52,FIND(" ",'Contact Details'!$C$52&amp;" ")-1)</f>
        <v/>
      </c>
      <c r="B11" t="e">
        <f>RIGHT('Contact Details'!$C$52,LEN('Contact Details'!$C$52)-FIND(" ",'Contact Details'!$C$52&amp;" "))</f>
        <v>#VALUE!</v>
      </c>
      <c r="C11" t="str">
        <f>IF('Application Form'!$E$13&gt;=1,'Application Form'!$E$13,"")</f>
        <v/>
      </c>
      <c r="D11" t="str">
        <f>IF('Contact Details'!$C$53&gt;=1,'Contact Details'!$C$53,"")</f>
        <v/>
      </c>
      <c r="E11" t="str">
        <f>IF('Application Form'!$E$19&gt;=1,'Application Form'!$E$19,"")</f>
        <v/>
      </c>
      <c r="F11" t="str">
        <f>IF('Application Form'!$E$20&gt;=1,'Application Form'!$E$20,"")</f>
        <v/>
      </c>
      <c r="G11" t="str">
        <f>IF('Application Form'!$E$21&gt;=1,'Application Form'!$E$21,"")</f>
        <v/>
      </c>
      <c r="H11" t="str">
        <f>IF('Application Form'!$E$22&gt;=1,'Application Form'!$E$22,"")</f>
        <v/>
      </c>
      <c r="I11" t="str">
        <f>IF('Application Form'!$E$23&gt;=1,'Application Form'!$E$23,"")</f>
        <v/>
      </c>
      <c r="J11" t="str">
        <f>IF('Application Form'!$E$24&gt;=1,'Application Form'!$E$24,"")</f>
        <v/>
      </c>
      <c r="K11" t="str">
        <f>IF('Application Form'!$E$27&gt;=1,'Application Form'!$E$27,"")</f>
        <v/>
      </c>
      <c r="L11" t="str">
        <f>IF('Application Form'!$E$28&gt;=1,'Application Form'!$E$28,"")</f>
        <v/>
      </c>
      <c r="M11" t="str">
        <f>IF('Application Form'!$E$29&gt;=1,'Application Form'!$E$29,"")</f>
        <v/>
      </c>
      <c r="N11" t="str">
        <f>IF('Application Form'!$E$30&gt;=1,'Application Form'!$E$30,"")</f>
        <v/>
      </c>
      <c r="O11" t="str">
        <f>IF('Application Form'!$E$31&gt;=1,'Application Form'!$E$31,"")</f>
        <v/>
      </c>
      <c r="P11" t="str">
        <f>IF('Application Form'!$E$24&gt;=1,'Application Form'!$E$24,"")</f>
        <v/>
      </c>
      <c r="R11" s="75" t="str">
        <f>IF('Application Form'!$E$18&gt;=1,'Application Form'!$E$18,"")</f>
        <v/>
      </c>
      <c r="S11" s="75" t="str">
        <f>IF('Contact Details'!$G$52&gt;=1,'Contact Details'!$G$52,"")</f>
        <v/>
      </c>
      <c r="T11" s="76" t="str">
        <f>IF('Contact Details'!$H$13&gt;=1,'Contact Details'!$H$13,"")</f>
        <v/>
      </c>
      <c r="U11" t="str">
        <f>IF('Contact Details'!$G$53&gt;=1,'Contact Details'!$G$53,"")</f>
        <v/>
      </c>
      <c r="V11" t="s">
        <v>250</v>
      </c>
      <c r="W11">
        <f>'Contact Details'!$C$52</f>
        <v>0</v>
      </c>
      <c r="Y11">
        <f t="shared" si="0"/>
        <v>0</v>
      </c>
      <c r="AC11">
        <f t="shared" si="1"/>
        <v>0</v>
      </c>
      <c r="AD11" t="s">
        <v>251</v>
      </c>
      <c r="AE11" t="e">
        <f t="shared" si="2"/>
        <v>#VALUE!</v>
      </c>
      <c r="AG11" t="s">
        <v>253</v>
      </c>
      <c r="AH11" t="b">
        <v>0</v>
      </c>
      <c r="AI11" t="s">
        <v>253</v>
      </c>
    </row>
  </sheetData>
  <conditionalFormatting sqref="B2:B11">
    <cfRule type="containsErrors" dxfId="5" priority="4">
      <formula>ISERROR(B2)</formula>
    </cfRule>
  </conditionalFormatting>
  <conditionalFormatting sqref="U1 A1:B1 A13:B1048576 U13:U1048576">
    <cfRule type="duplicateValues" dxfId="4" priority="7"/>
  </conditionalFormatting>
  <conditionalFormatting sqref="U2:U12 A2:B12">
    <cfRule type="duplicateValues" dxfId="3" priority="2"/>
  </conditionalFormatting>
  <conditionalFormatting sqref="W2:W11">
    <cfRule type="cellIs" dxfId="2" priority="5" operator="equal">
      <formula>0</formula>
    </cfRule>
  </conditionalFormatting>
  <conditionalFormatting sqref="Y2:Y11 AC2:AC11">
    <cfRule type="cellIs" dxfId="1" priority="1" operator="equal">
      <formula>0</formula>
    </cfRule>
  </conditionalFormatting>
  <conditionalFormatting sqref="AE2:AE11">
    <cfRule type="containsErrors" dxfId="0" priority="3">
      <formula>ISERROR(AE2)</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5233A-68FA-4C4D-A199-03F9C4CE172D}">
  <sheetPr codeName="Sheet11"/>
  <dimension ref="A1:F2705"/>
  <sheetViews>
    <sheetView workbookViewId="0"/>
  </sheetViews>
  <sheetFormatPr defaultRowHeight="15"/>
  <cols>
    <col min="2" max="2" width="14.85546875" bestFit="1" customWidth="1"/>
    <col min="3" max="3" width="18" bestFit="1" customWidth="1"/>
    <col min="4" max="4" width="30.7109375" bestFit="1" customWidth="1"/>
  </cols>
  <sheetData>
    <row r="1" spans="1:6" ht="23.25" thickBot="1">
      <c r="A1" s="84" t="s">
        <v>715</v>
      </c>
      <c r="B1" s="84" t="s">
        <v>275</v>
      </c>
      <c r="C1" s="84" t="s">
        <v>276</v>
      </c>
      <c r="D1" s="84" t="s">
        <v>296</v>
      </c>
      <c r="E1" s="84" t="s">
        <v>716</v>
      </c>
      <c r="F1" s="84" t="s">
        <v>193</v>
      </c>
    </row>
    <row r="2" spans="1:6" ht="15.75" thickBot="1">
      <c r="A2" s="88">
        <v>1195</v>
      </c>
      <c r="B2" s="85">
        <v>2611</v>
      </c>
      <c r="C2" s="86" t="s">
        <v>18</v>
      </c>
      <c r="D2" s="86" t="s">
        <v>297</v>
      </c>
      <c r="E2" s="91">
        <v>1</v>
      </c>
      <c r="F2" s="86" t="s">
        <v>18</v>
      </c>
    </row>
    <row r="3" spans="1:6" ht="15.75" thickBot="1">
      <c r="A3" s="88">
        <v>1197</v>
      </c>
      <c r="B3" s="85">
        <v>2603</v>
      </c>
      <c r="C3" s="86" t="s">
        <v>18</v>
      </c>
      <c r="D3" s="86" t="s">
        <v>298</v>
      </c>
      <c r="E3" s="91">
        <v>1</v>
      </c>
      <c r="F3" s="86" t="s">
        <v>18</v>
      </c>
    </row>
    <row r="4" spans="1:6" ht="15.75" thickBot="1">
      <c r="A4" s="88">
        <v>1206</v>
      </c>
      <c r="B4" s="85">
        <v>2603</v>
      </c>
      <c r="C4" s="86" t="s">
        <v>18</v>
      </c>
      <c r="D4" s="86" t="s">
        <v>299</v>
      </c>
      <c r="E4" s="91">
        <v>1</v>
      </c>
      <c r="F4" s="86" t="s">
        <v>18</v>
      </c>
    </row>
    <row r="5" spans="1:6" ht="15.75" thickBot="1">
      <c r="A5" s="88">
        <v>1201</v>
      </c>
      <c r="B5" s="85">
        <v>2614</v>
      </c>
      <c r="C5" s="86" t="s">
        <v>18</v>
      </c>
      <c r="D5" s="86" t="s">
        <v>300</v>
      </c>
      <c r="E5" s="91">
        <v>1</v>
      </c>
      <c r="F5" s="86" t="s">
        <v>18</v>
      </c>
    </row>
    <row r="6" spans="1:6" ht="15.75" thickBot="1">
      <c r="A6" s="88">
        <v>5649</v>
      </c>
      <c r="B6" s="85">
        <v>2617</v>
      </c>
      <c r="C6" s="86" t="s">
        <v>18</v>
      </c>
      <c r="D6" s="86" t="s">
        <v>301</v>
      </c>
      <c r="E6" s="91">
        <v>1</v>
      </c>
      <c r="F6" s="86" t="s">
        <v>18</v>
      </c>
    </row>
    <row r="7" spans="1:6" ht="15.75" thickBot="1">
      <c r="A7" s="88">
        <v>1207</v>
      </c>
      <c r="B7" s="85">
        <v>2602</v>
      </c>
      <c r="C7" s="86" t="s">
        <v>18</v>
      </c>
      <c r="D7" s="86" t="s">
        <v>302</v>
      </c>
      <c r="E7" s="91">
        <v>1</v>
      </c>
      <c r="F7" s="86" t="s">
        <v>18</v>
      </c>
    </row>
    <row r="8" spans="1:6" ht="15.75" thickBot="1">
      <c r="A8" s="88">
        <v>1209</v>
      </c>
      <c r="B8" s="85">
        <v>2605</v>
      </c>
      <c r="C8" s="86" t="s">
        <v>18</v>
      </c>
      <c r="D8" s="86" t="s">
        <v>303</v>
      </c>
      <c r="E8" s="91">
        <v>1</v>
      </c>
      <c r="F8" s="86" t="s">
        <v>18</v>
      </c>
    </row>
    <row r="9" spans="1:6" ht="15.75" thickBot="1">
      <c r="A9" s="88">
        <v>1193</v>
      </c>
      <c r="B9" s="85">
        <v>2602</v>
      </c>
      <c r="C9" s="86" t="s">
        <v>18</v>
      </c>
      <c r="D9" s="86" t="s">
        <v>304</v>
      </c>
      <c r="E9" s="91">
        <v>1</v>
      </c>
      <c r="F9" s="86" t="s">
        <v>18</v>
      </c>
    </row>
    <row r="10" spans="1:6" ht="15.75" thickBot="1">
      <c r="A10" s="88">
        <v>1203</v>
      </c>
      <c r="B10" s="85">
        <v>2904</v>
      </c>
      <c r="C10" s="86" t="s">
        <v>18</v>
      </c>
      <c r="D10" s="86" t="s">
        <v>305</v>
      </c>
      <c r="E10" s="91">
        <v>1</v>
      </c>
      <c r="F10" s="86" t="s">
        <v>18</v>
      </c>
    </row>
    <row r="11" spans="1:6" ht="15.75" thickBot="1">
      <c r="A11" s="88">
        <v>5893</v>
      </c>
      <c r="B11" s="85">
        <v>2617</v>
      </c>
      <c r="C11" s="86" t="s">
        <v>18</v>
      </c>
      <c r="D11" s="86" t="s">
        <v>306</v>
      </c>
      <c r="E11" s="91">
        <v>1</v>
      </c>
      <c r="F11" s="86" t="s">
        <v>18</v>
      </c>
    </row>
    <row r="12" spans="1:6" ht="15.75" thickBot="1">
      <c r="A12" s="88">
        <v>1210</v>
      </c>
      <c r="B12" s="85">
        <v>2604</v>
      </c>
      <c r="C12" s="86" t="s">
        <v>18</v>
      </c>
      <c r="D12" s="86" t="s">
        <v>307</v>
      </c>
      <c r="E12" s="91">
        <v>1</v>
      </c>
      <c r="F12" s="86" t="s">
        <v>18</v>
      </c>
    </row>
    <row r="13" spans="1:6" ht="15.75" thickBot="1">
      <c r="A13" s="88">
        <v>7984</v>
      </c>
      <c r="B13" s="85">
        <v>2617</v>
      </c>
      <c r="C13" s="86" t="s">
        <v>18</v>
      </c>
      <c r="D13" s="86" t="s">
        <v>308</v>
      </c>
      <c r="E13" s="91">
        <v>1</v>
      </c>
      <c r="F13" s="86" t="s">
        <v>18</v>
      </c>
    </row>
    <row r="14" spans="1:6" ht="15.75" thickBot="1">
      <c r="A14" s="88">
        <v>1198</v>
      </c>
      <c r="B14" s="85">
        <v>2604</v>
      </c>
      <c r="C14" s="86" t="s">
        <v>18</v>
      </c>
      <c r="D14" s="86" t="s">
        <v>307</v>
      </c>
      <c r="E14" s="91">
        <v>1</v>
      </c>
      <c r="F14" s="86" t="s">
        <v>18</v>
      </c>
    </row>
    <row r="15" spans="1:6" ht="15.75" thickBot="1">
      <c r="A15" s="88">
        <v>6571</v>
      </c>
      <c r="B15" s="85">
        <v>2607</v>
      </c>
      <c r="C15" s="86" t="s">
        <v>18</v>
      </c>
      <c r="D15" s="86" t="s">
        <v>309</v>
      </c>
      <c r="E15" s="91">
        <v>1</v>
      </c>
      <c r="F15" s="86" t="s">
        <v>18</v>
      </c>
    </row>
    <row r="16" spans="1:6" ht="15.75" thickBot="1">
      <c r="A16" s="88">
        <v>1192</v>
      </c>
      <c r="B16" s="85">
        <v>2615</v>
      </c>
      <c r="C16" s="86" t="s">
        <v>18</v>
      </c>
      <c r="D16" s="86" t="s">
        <v>310</v>
      </c>
      <c r="E16" s="91">
        <v>1</v>
      </c>
      <c r="F16" s="86" t="s">
        <v>18</v>
      </c>
    </row>
    <row r="17" spans="1:6" ht="15.75" thickBot="1">
      <c r="A17" s="88">
        <v>1190</v>
      </c>
      <c r="B17" s="85">
        <v>2602</v>
      </c>
      <c r="C17" s="86" t="s">
        <v>18</v>
      </c>
      <c r="D17" s="86" t="s">
        <v>302</v>
      </c>
      <c r="E17" s="91">
        <v>1</v>
      </c>
      <c r="F17" s="86" t="s">
        <v>18</v>
      </c>
    </row>
    <row r="18" spans="1:6" ht="15.75" thickBot="1">
      <c r="A18" s="88">
        <v>6311</v>
      </c>
      <c r="B18" s="85">
        <v>2612</v>
      </c>
      <c r="C18" s="86" t="s">
        <v>18</v>
      </c>
      <c r="D18" s="86" t="s">
        <v>311</v>
      </c>
      <c r="E18" s="91">
        <v>1</v>
      </c>
      <c r="F18" s="86" t="s">
        <v>18</v>
      </c>
    </row>
    <row r="19" spans="1:6" ht="15.75" thickBot="1">
      <c r="A19" s="88">
        <v>1188</v>
      </c>
      <c r="B19" s="85">
        <v>2605</v>
      </c>
      <c r="C19" s="86" t="s">
        <v>18</v>
      </c>
      <c r="D19" s="86" t="s">
        <v>312</v>
      </c>
      <c r="E19" s="91">
        <v>1</v>
      </c>
      <c r="F19" s="86" t="s">
        <v>18</v>
      </c>
    </row>
    <row r="20" spans="1:6" ht="15.75" thickBot="1">
      <c r="A20" s="88">
        <v>1200</v>
      </c>
      <c r="B20" s="85">
        <v>2605</v>
      </c>
      <c r="C20" s="86" t="s">
        <v>18</v>
      </c>
      <c r="D20" s="86" t="s">
        <v>313</v>
      </c>
      <c r="E20" s="91">
        <v>1</v>
      </c>
      <c r="F20" s="86" t="s">
        <v>18</v>
      </c>
    </row>
    <row r="21" spans="1:6" ht="15.75" thickBot="1">
      <c r="A21" s="88">
        <v>6271</v>
      </c>
      <c r="B21" s="85">
        <v>2906</v>
      </c>
      <c r="C21" s="86" t="s">
        <v>18</v>
      </c>
      <c r="D21" s="86" t="s">
        <v>314</v>
      </c>
      <c r="E21" s="91">
        <v>1</v>
      </c>
      <c r="F21" s="86" t="s">
        <v>18</v>
      </c>
    </row>
    <row r="22" spans="1:6" ht="15.75" thickBot="1">
      <c r="A22" s="88">
        <v>1202</v>
      </c>
      <c r="B22" s="85">
        <v>2611</v>
      </c>
      <c r="C22" s="86" t="s">
        <v>18</v>
      </c>
      <c r="D22" s="86" t="s">
        <v>315</v>
      </c>
      <c r="E22" s="91">
        <v>1</v>
      </c>
      <c r="F22" s="86" t="s">
        <v>18</v>
      </c>
    </row>
    <row r="23" spans="1:6" ht="15.75" thickBot="1">
      <c r="A23" s="88">
        <v>1189</v>
      </c>
      <c r="B23" s="85">
        <v>2611</v>
      </c>
      <c r="C23" s="86" t="s">
        <v>18</v>
      </c>
      <c r="D23" s="86" t="s">
        <v>315</v>
      </c>
      <c r="E23" s="91">
        <v>1</v>
      </c>
      <c r="F23" s="86" t="s">
        <v>18</v>
      </c>
    </row>
    <row r="24" spans="1:6" ht="15.75" thickBot="1">
      <c r="A24" s="88">
        <v>1208</v>
      </c>
      <c r="B24" s="85">
        <v>2611</v>
      </c>
      <c r="C24" s="86" t="s">
        <v>18</v>
      </c>
      <c r="D24" s="86" t="s">
        <v>315</v>
      </c>
      <c r="E24" s="91">
        <v>1</v>
      </c>
      <c r="F24" s="86" t="s">
        <v>18</v>
      </c>
    </row>
    <row r="25" spans="1:6" ht="15.75" thickBot="1">
      <c r="A25" s="88">
        <v>1196</v>
      </c>
      <c r="B25" s="85">
        <v>2614</v>
      </c>
      <c r="C25" s="86" t="s">
        <v>18</v>
      </c>
      <c r="D25" s="86" t="s">
        <v>300</v>
      </c>
      <c r="E25" s="91">
        <v>1</v>
      </c>
      <c r="F25" s="86" t="s">
        <v>18</v>
      </c>
    </row>
    <row r="26" spans="1:6" ht="15.75" thickBot="1">
      <c r="A26" s="88">
        <v>7990</v>
      </c>
      <c r="B26" s="85">
        <v>2905</v>
      </c>
      <c r="C26" s="86" t="s">
        <v>18</v>
      </c>
      <c r="D26" s="86" t="s">
        <v>316</v>
      </c>
      <c r="E26" s="91">
        <v>1</v>
      </c>
      <c r="F26" s="86" t="s">
        <v>18</v>
      </c>
    </row>
    <row r="27" spans="1:6" ht="15.75" thickBot="1">
      <c r="A27" s="88">
        <v>6800</v>
      </c>
      <c r="B27" s="85">
        <v>2611</v>
      </c>
      <c r="C27" s="86" t="s">
        <v>18</v>
      </c>
      <c r="D27" s="86" t="s">
        <v>297</v>
      </c>
      <c r="E27" s="91">
        <v>1</v>
      </c>
      <c r="F27" s="86" t="s">
        <v>18</v>
      </c>
    </row>
    <row r="28" spans="1:6" ht="15.75" thickBot="1">
      <c r="A28" s="88">
        <v>13</v>
      </c>
      <c r="B28" s="85">
        <v>2131</v>
      </c>
      <c r="C28" s="86" t="s">
        <v>277</v>
      </c>
      <c r="D28" s="86" t="s">
        <v>317</v>
      </c>
      <c r="E28" s="91">
        <v>1</v>
      </c>
      <c r="F28" s="86" t="s">
        <v>19</v>
      </c>
    </row>
    <row r="29" spans="1:6" ht="15.75" thickBot="1">
      <c r="A29" s="88">
        <v>978</v>
      </c>
      <c r="B29" s="85">
        <v>2575</v>
      </c>
      <c r="C29" s="86" t="s">
        <v>278</v>
      </c>
      <c r="D29" s="86" t="s">
        <v>318</v>
      </c>
      <c r="E29" s="91">
        <v>3</v>
      </c>
      <c r="F29" s="86" t="s">
        <v>19</v>
      </c>
    </row>
    <row r="30" spans="1:6" ht="15.75" thickBot="1">
      <c r="A30" s="88">
        <v>372</v>
      </c>
      <c r="B30" s="85">
        <v>2162</v>
      </c>
      <c r="C30" s="86" t="s">
        <v>278</v>
      </c>
      <c r="D30" s="86" t="s">
        <v>319</v>
      </c>
      <c r="E30" s="91">
        <v>1</v>
      </c>
      <c r="F30" s="86" t="s">
        <v>19</v>
      </c>
    </row>
    <row r="31" spans="1:6" ht="15.75" thickBot="1">
      <c r="A31" s="88">
        <v>1142</v>
      </c>
      <c r="B31" s="85">
        <v>2325</v>
      </c>
      <c r="C31" s="86" t="s">
        <v>279</v>
      </c>
      <c r="D31" s="86" t="s">
        <v>320</v>
      </c>
      <c r="E31" s="91">
        <v>3</v>
      </c>
      <c r="F31" s="86" t="s">
        <v>19</v>
      </c>
    </row>
    <row r="32" spans="1:6" ht="15.75" thickBot="1">
      <c r="A32" s="88">
        <v>381</v>
      </c>
      <c r="B32" s="85">
        <v>2166</v>
      </c>
      <c r="C32" s="86" t="s">
        <v>278</v>
      </c>
      <c r="D32" s="86" t="s">
        <v>321</v>
      </c>
      <c r="E32" s="91">
        <v>1</v>
      </c>
      <c r="F32" s="86" t="s">
        <v>19</v>
      </c>
    </row>
    <row r="33" spans="1:6" ht="15.75" thickBot="1">
      <c r="A33" s="88">
        <v>336</v>
      </c>
      <c r="B33" s="85">
        <v>2848</v>
      </c>
      <c r="C33" s="86" t="s">
        <v>280</v>
      </c>
      <c r="D33" s="86" t="s">
        <v>322</v>
      </c>
      <c r="E33" s="91">
        <v>5</v>
      </c>
      <c r="F33" s="86" t="s">
        <v>19</v>
      </c>
    </row>
    <row r="34" spans="1:6" ht="15.75" thickBot="1">
      <c r="A34" s="88">
        <v>211</v>
      </c>
      <c r="B34" s="85">
        <v>2250</v>
      </c>
      <c r="C34" s="86" t="s">
        <v>281</v>
      </c>
      <c r="D34" s="86" t="s">
        <v>323</v>
      </c>
      <c r="E34" s="91">
        <v>1</v>
      </c>
      <c r="F34" s="86" t="s">
        <v>19</v>
      </c>
    </row>
    <row r="35" spans="1:6" ht="15.75" thickBot="1">
      <c r="A35" s="88">
        <v>1029</v>
      </c>
      <c r="B35" s="85">
        <v>2250</v>
      </c>
      <c r="C35" s="86" t="s">
        <v>281</v>
      </c>
      <c r="D35" s="86" t="s">
        <v>323</v>
      </c>
      <c r="E35" s="91">
        <v>1</v>
      </c>
      <c r="F35" s="86" t="s">
        <v>19</v>
      </c>
    </row>
    <row r="36" spans="1:6" ht="15.75" thickBot="1">
      <c r="A36" s="88">
        <v>6217</v>
      </c>
      <c r="B36" s="85">
        <v>2234</v>
      </c>
      <c r="C36" s="86" t="s">
        <v>282</v>
      </c>
      <c r="D36" s="86" t="s">
        <v>324</v>
      </c>
      <c r="E36" s="91">
        <v>1</v>
      </c>
      <c r="F36" s="86" t="s">
        <v>19</v>
      </c>
    </row>
    <row r="37" spans="1:6" ht="15.75" thickBot="1">
      <c r="A37" s="88">
        <v>5849</v>
      </c>
      <c r="B37" s="85">
        <v>2026</v>
      </c>
      <c r="C37" s="86" t="s">
        <v>282</v>
      </c>
      <c r="D37" s="86" t="s">
        <v>325</v>
      </c>
      <c r="E37" s="91">
        <v>1</v>
      </c>
      <c r="F37" s="86" t="s">
        <v>19</v>
      </c>
    </row>
    <row r="38" spans="1:6" ht="15.75" thickBot="1">
      <c r="A38" s="88">
        <v>26620</v>
      </c>
      <c r="B38" s="85">
        <v>2176</v>
      </c>
      <c r="C38" s="86" t="s">
        <v>278</v>
      </c>
      <c r="D38" s="86" t="s">
        <v>326</v>
      </c>
      <c r="E38" s="91">
        <v>1</v>
      </c>
      <c r="F38" s="86" t="s">
        <v>19</v>
      </c>
    </row>
    <row r="39" spans="1:6" ht="15.75" thickBot="1">
      <c r="A39" s="88">
        <v>6237</v>
      </c>
      <c r="B39" s="85">
        <v>2198</v>
      </c>
      <c r="C39" s="86" t="s">
        <v>278</v>
      </c>
      <c r="D39" s="86" t="s">
        <v>327</v>
      </c>
      <c r="E39" s="91">
        <v>1</v>
      </c>
      <c r="F39" s="86" t="s">
        <v>19</v>
      </c>
    </row>
    <row r="40" spans="1:6" ht="15.75" thickBot="1">
      <c r="A40" s="88">
        <v>21659</v>
      </c>
      <c r="B40" s="85">
        <v>2170</v>
      </c>
      <c r="C40" s="86" t="s">
        <v>278</v>
      </c>
      <c r="D40" s="86" t="s">
        <v>328</v>
      </c>
      <c r="E40" s="91">
        <v>1</v>
      </c>
      <c r="F40" s="86" t="s">
        <v>19</v>
      </c>
    </row>
    <row r="41" spans="1:6" ht="15.75" thickBot="1">
      <c r="A41" s="88">
        <v>933</v>
      </c>
      <c r="B41" s="85">
        <v>2147</v>
      </c>
      <c r="C41" s="86" t="s">
        <v>283</v>
      </c>
      <c r="D41" s="86" t="s">
        <v>329</v>
      </c>
      <c r="E41" s="91">
        <v>1</v>
      </c>
      <c r="F41" s="86" t="s">
        <v>19</v>
      </c>
    </row>
    <row r="42" spans="1:6" ht="15.75" thickBot="1">
      <c r="A42" s="88">
        <v>183</v>
      </c>
      <c r="B42" s="85">
        <v>2572</v>
      </c>
      <c r="C42" s="86" t="s">
        <v>278</v>
      </c>
      <c r="D42" s="86" t="s">
        <v>330</v>
      </c>
      <c r="E42" s="91">
        <v>5</v>
      </c>
      <c r="F42" s="86" t="s">
        <v>19</v>
      </c>
    </row>
    <row r="43" spans="1:6" ht="15.75" thickBot="1">
      <c r="A43" s="88">
        <v>606</v>
      </c>
      <c r="B43" s="85">
        <v>2134</v>
      </c>
      <c r="C43" s="86" t="s">
        <v>277</v>
      </c>
      <c r="D43" s="86" t="s">
        <v>331</v>
      </c>
      <c r="E43" s="91">
        <v>1</v>
      </c>
      <c r="F43" s="86" t="s">
        <v>19</v>
      </c>
    </row>
    <row r="44" spans="1:6" ht="15.75" thickBot="1">
      <c r="A44" s="88">
        <v>6213</v>
      </c>
      <c r="B44" s="85">
        <v>2540</v>
      </c>
      <c r="C44" s="86" t="s">
        <v>284</v>
      </c>
      <c r="D44" s="86" t="s">
        <v>332</v>
      </c>
      <c r="E44" s="91">
        <v>5</v>
      </c>
      <c r="F44" s="86" t="s">
        <v>19</v>
      </c>
    </row>
    <row r="45" spans="1:6" ht="15.75" thickBot="1">
      <c r="A45" s="88">
        <v>129</v>
      </c>
      <c r="B45" s="85">
        <v>2548</v>
      </c>
      <c r="C45" s="86" t="s">
        <v>285</v>
      </c>
      <c r="D45" s="86" t="s">
        <v>333</v>
      </c>
      <c r="E45" s="91">
        <v>4</v>
      </c>
      <c r="F45" s="86" t="s">
        <v>19</v>
      </c>
    </row>
    <row r="46" spans="1:6" ht="15.75" thickBot="1">
      <c r="A46" s="88">
        <v>5310</v>
      </c>
      <c r="B46" s="85">
        <v>2100</v>
      </c>
      <c r="C46" s="86" t="s">
        <v>286</v>
      </c>
      <c r="D46" s="86" t="s">
        <v>334</v>
      </c>
      <c r="E46" s="91">
        <v>1</v>
      </c>
      <c r="F46" s="86" t="s">
        <v>19</v>
      </c>
    </row>
    <row r="47" spans="1:6" ht="15.75" thickBot="1">
      <c r="A47" s="88">
        <v>83</v>
      </c>
      <c r="B47" s="85">
        <v>2087</v>
      </c>
      <c r="C47" s="86" t="s">
        <v>286</v>
      </c>
      <c r="D47" s="86" t="s">
        <v>335</v>
      </c>
      <c r="E47" s="91">
        <v>1</v>
      </c>
      <c r="F47" s="86" t="s">
        <v>19</v>
      </c>
    </row>
    <row r="48" spans="1:6" ht="15.75" thickBot="1">
      <c r="A48" s="88">
        <v>7253</v>
      </c>
      <c r="B48" s="85">
        <v>2228</v>
      </c>
      <c r="C48" s="86" t="s">
        <v>282</v>
      </c>
      <c r="D48" s="86" t="s">
        <v>336</v>
      </c>
      <c r="E48" s="91">
        <v>1</v>
      </c>
      <c r="F48" s="86" t="s">
        <v>19</v>
      </c>
    </row>
    <row r="49" spans="1:6" ht="15.75" thickBot="1">
      <c r="A49" s="88">
        <v>181</v>
      </c>
      <c r="B49" s="85">
        <v>2430</v>
      </c>
      <c r="C49" s="86" t="s">
        <v>287</v>
      </c>
      <c r="D49" s="86" t="s">
        <v>337</v>
      </c>
      <c r="E49" s="91">
        <v>3</v>
      </c>
      <c r="F49" s="86" t="s">
        <v>19</v>
      </c>
    </row>
    <row r="50" spans="1:6" ht="15.75" thickBot="1">
      <c r="A50" s="88">
        <v>408</v>
      </c>
      <c r="B50" s="85">
        <v>2100</v>
      </c>
      <c r="C50" s="86" t="s">
        <v>286</v>
      </c>
      <c r="D50" s="86" t="s">
        <v>338</v>
      </c>
      <c r="E50" s="91">
        <v>1</v>
      </c>
      <c r="F50" s="86" t="s">
        <v>19</v>
      </c>
    </row>
    <row r="51" spans="1:6" ht="15.75" thickBot="1">
      <c r="A51" s="88">
        <v>322</v>
      </c>
      <c r="B51" s="85">
        <v>2701</v>
      </c>
      <c r="C51" s="86" t="s">
        <v>288</v>
      </c>
      <c r="D51" s="86" t="s">
        <v>339</v>
      </c>
      <c r="E51" s="91">
        <v>5</v>
      </c>
      <c r="F51" s="86" t="s">
        <v>19</v>
      </c>
    </row>
    <row r="52" spans="1:6" ht="15.75" thickBot="1">
      <c r="A52" s="88">
        <v>5475</v>
      </c>
      <c r="B52" s="85">
        <v>2477</v>
      </c>
      <c r="C52" s="86" t="s">
        <v>289</v>
      </c>
      <c r="D52" s="86" t="s">
        <v>340</v>
      </c>
      <c r="E52" s="91">
        <v>3</v>
      </c>
      <c r="F52" s="86" t="s">
        <v>19</v>
      </c>
    </row>
    <row r="53" spans="1:6" ht="15.75" thickBot="1">
      <c r="A53" s="88">
        <v>389</v>
      </c>
      <c r="B53" s="85">
        <v>2265</v>
      </c>
      <c r="C53" s="86" t="s">
        <v>279</v>
      </c>
      <c r="D53" s="86" t="s">
        <v>341</v>
      </c>
      <c r="E53" s="91">
        <v>1</v>
      </c>
      <c r="F53" s="86" t="s">
        <v>19</v>
      </c>
    </row>
    <row r="54" spans="1:6" ht="15.75" thickBot="1">
      <c r="A54" s="88">
        <v>827</v>
      </c>
      <c r="B54" s="85">
        <v>2290</v>
      </c>
      <c r="C54" s="86" t="s">
        <v>279</v>
      </c>
      <c r="D54" s="86" t="s">
        <v>342</v>
      </c>
      <c r="E54" s="91">
        <v>1</v>
      </c>
      <c r="F54" s="86" t="s">
        <v>19</v>
      </c>
    </row>
    <row r="55" spans="1:6" ht="15.75" thickBot="1">
      <c r="A55" s="88">
        <v>5864</v>
      </c>
      <c r="B55" s="85">
        <v>2430</v>
      </c>
      <c r="C55" s="86" t="s">
        <v>287</v>
      </c>
      <c r="D55" s="86" t="s">
        <v>337</v>
      </c>
      <c r="E55" s="91">
        <v>3</v>
      </c>
      <c r="F55" s="86" t="s">
        <v>19</v>
      </c>
    </row>
    <row r="56" spans="1:6" ht="15.75" thickBot="1">
      <c r="A56" s="88">
        <v>780</v>
      </c>
      <c r="B56" s="85">
        <v>2284</v>
      </c>
      <c r="C56" s="86" t="s">
        <v>279</v>
      </c>
      <c r="D56" s="86" t="s">
        <v>343</v>
      </c>
      <c r="E56" s="91">
        <v>1</v>
      </c>
      <c r="F56" s="86" t="s">
        <v>19</v>
      </c>
    </row>
    <row r="57" spans="1:6" ht="15.75" thickBot="1">
      <c r="A57" s="88">
        <v>1135</v>
      </c>
      <c r="B57" s="85">
        <v>2423</v>
      </c>
      <c r="C57" s="86" t="s">
        <v>287</v>
      </c>
      <c r="D57" s="86" t="s">
        <v>344</v>
      </c>
      <c r="E57" s="91">
        <v>5</v>
      </c>
      <c r="F57" s="86" t="s">
        <v>19</v>
      </c>
    </row>
    <row r="58" spans="1:6" ht="15.75" thickBot="1">
      <c r="A58" s="88">
        <v>254</v>
      </c>
      <c r="B58" s="85">
        <v>2290</v>
      </c>
      <c r="C58" s="86" t="s">
        <v>279</v>
      </c>
      <c r="D58" s="86" t="s">
        <v>345</v>
      </c>
      <c r="E58" s="91">
        <v>1</v>
      </c>
      <c r="F58" s="86" t="s">
        <v>19</v>
      </c>
    </row>
    <row r="59" spans="1:6" ht="15.75" thickBot="1">
      <c r="A59" s="88">
        <v>529</v>
      </c>
      <c r="B59" s="85">
        <v>2299</v>
      </c>
      <c r="C59" s="86" t="s">
        <v>279</v>
      </c>
      <c r="D59" s="86" t="s">
        <v>346</v>
      </c>
      <c r="E59" s="91">
        <v>1</v>
      </c>
      <c r="F59" s="86" t="s">
        <v>19</v>
      </c>
    </row>
    <row r="60" spans="1:6" ht="15.75" thickBot="1">
      <c r="A60" s="88">
        <v>6568</v>
      </c>
      <c r="B60" s="85">
        <v>2283</v>
      </c>
      <c r="C60" s="86" t="s">
        <v>279</v>
      </c>
      <c r="D60" s="86" t="s">
        <v>347</v>
      </c>
      <c r="E60" s="91">
        <v>1</v>
      </c>
      <c r="F60" s="86" t="s">
        <v>19</v>
      </c>
    </row>
    <row r="61" spans="1:6" ht="15.75" thickBot="1">
      <c r="A61" s="88">
        <v>255</v>
      </c>
      <c r="B61" s="85">
        <v>2284</v>
      </c>
      <c r="C61" s="86" t="s">
        <v>279</v>
      </c>
      <c r="D61" s="86" t="s">
        <v>343</v>
      </c>
      <c r="E61" s="91">
        <v>1</v>
      </c>
      <c r="F61" s="86" t="s">
        <v>19</v>
      </c>
    </row>
    <row r="62" spans="1:6" ht="15.75" thickBot="1">
      <c r="A62" s="88">
        <v>23517</v>
      </c>
      <c r="B62" s="85">
        <v>2422</v>
      </c>
      <c r="C62" s="86" t="s">
        <v>287</v>
      </c>
      <c r="D62" s="86" t="s">
        <v>348</v>
      </c>
      <c r="E62" s="91">
        <v>5</v>
      </c>
      <c r="F62" s="86" t="s">
        <v>19</v>
      </c>
    </row>
    <row r="63" spans="1:6" ht="15.75" thickBot="1">
      <c r="A63" s="88">
        <v>6569</v>
      </c>
      <c r="B63" s="85">
        <v>2291</v>
      </c>
      <c r="C63" s="86" t="s">
        <v>279</v>
      </c>
      <c r="D63" s="86" t="s">
        <v>349</v>
      </c>
      <c r="E63" s="91">
        <v>1</v>
      </c>
      <c r="F63" s="86" t="s">
        <v>19</v>
      </c>
    </row>
    <row r="64" spans="1:6" ht="15.75" thickBot="1">
      <c r="A64" s="88">
        <v>246</v>
      </c>
      <c r="B64" s="85">
        <v>2430</v>
      </c>
      <c r="C64" s="86" t="s">
        <v>287</v>
      </c>
      <c r="D64" s="86" t="s">
        <v>337</v>
      </c>
      <c r="E64" s="91">
        <v>3</v>
      </c>
      <c r="F64" s="86" t="s">
        <v>19</v>
      </c>
    </row>
    <row r="65" spans="1:6" ht="15.75" thickBot="1">
      <c r="A65" s="88">
        <v>5843</v>
      </c>
      <c r="B65" s="85">
        <v>2259</v>
      </c>
      <c r="C65" s="86" t="s">
        <v>281</v>
      </c>
      <c r="D65" s="86" t="s">
        <v>350</v>
      </c>
      <c r="E65" s="91">
        <v>1</v>
      </c>
      <c r="F65" s="86" t="s">
        <v>19</v>
      </c>
    </row>
    <row r="66" spans="1:6" ht="15.75" thickBot="1">
      <c r="A66" s="88">
        <v>7272</v>
      </c>
      <c r="B66" s="85">
        <v>2570</v>
      </c>
      <c r="C66" s="86" t="s">
        <v>278</v>
      </c>
      <c r="D66" s="86" t="s">
        <v>351</v>
      </c>
      <c r="E66" s="91">
        <v>1</v>
      </c>
      <c r="F66" s="86" t="s">
        <v>19</v>
      </c>
    </row>
    <row r="67" spans="1:6" ht="15.75" thickBot="1">
      <c r="A67" s="88">
        <v>891</v>
      </c>
      <c r="B67" s="85">
        <v>2038</v>
      </c>
      <c r="C67" s="86" t="s">
        <v>277</v>
      </c>
      <c r="D67" s="86" t="s">
        <v>352</v>
      </c>
      <c r="E67" s="91">
        <v>1</v>
      </c>
      <c r="F67" s="86" t="s">
        <v>19</v>
      </c>
    </row>
    <row r="68" spans="1:6" ht="15.75" thickBot="1">
      <c r="A68" s="88">
        <v>10964</v>
      </c>
      <c r="B68" s="85">
        <v>2016</v>
      </c>
      <c r="C68" s="86" t="s">
        <v>282</v>
      </c>
      <c r="D68" s="86" t="s">
        <v>353</v>
      </c>
      <c r="E68" s="91">
        <v>1</v>
      </c>
      <c r="F68" s="86" t="s">
        <v>19</v>
      </c>
    </row>
    <row r="69" spans="1:6" ht="15.75" thickBot="1">
      <c r="A69" s="88">
        <v>6385</v>
      </c>
      <c r="B69" s="85">
        <v>2576</v>
      </c>
      <c r="C69" s="86" t="s">
        <v>278</v>
      </c>
      <c r="D69" s="86" t="s">
        <v>354</v>
      </c>
      <c r="E69" s="91">
        <v>3</v>
      </c>
      <c r="F69" s="86" t="s">
        <v>19</v>
      </c>
    </row>
    <row r="70" spans="1:6" ht="15.75" thickBot="1">
      <c r="A70" s="88">
        <v>22821</v>
      </c>
      <c r="B70" s="85">
        <v>2156</v>
      </c>
      <c r="C70" s="86" t="s">
        <v>283</v>
      </c>
      <c r="D70" s="86" t="s">
        <v>355</v>
      </c>
      <c r="E70" s="91">
        <v>1</v>
      </c>
      <c r="F70" s="86" t="s">
        <v>19</v>
      </c>
    </row>
    <row r="71" spans="1:6" ht="15.75" thickBot="1">
      <c r="A71" s="88">
        <v>5858</v>
      </c>
      <c r="B71" s="85">
        <v>2259</v>
      </c>
      <c r="C71" s="86" t="s">
        <v>281</v>
      </c>
      <c r="D71" s="86" t="s">
        <v>356</v>
      </c>
      <c r="E71" s="91">
        <v>1</v>
      </c>
      <c r="F71" s="86" t="s">
        <v>19</v>
      </c>
    </row>
    <row r="72" spans="1:6" ht="15.75" thickBot="1">
      <c r="A72" s="88">
        <v>10975</v>
      </c>
      <c r="B72" s="85">
        <v>2117</v>
      </c>
      <c r="C72" s="86" t="s">
        <v>283</v>
      </c>
      <c r="D72" s="86" t="s">
        <v>357</v>
      </c>
      <c r="E72" s="91">
        <v>1</v>
      </c>
      <c r="F72" s="86" t="s">
        <v>19</v>
      </c>
    </row>
    <row r="73" spans="1:6" ht="15.75" thickBot="1">
      <c r="A73" s="88">
        <v>22057</v>
      </c>
      <c r="B73" s="85">
        <v>2102</v>
      </c>
      <c r="C73" s="86" t="s">
        <v>286</v>
      </c>
      <c r="D73" s="86" t="s">
        <v>358</v>
      </c>
      <c r="E73" s="91">
        <v>1</v>
      </c>
      <c r="F73" s="86" t="s">
        <v>19</v>
      </c>
    </row>
    <row r="74" spans="1:6" ht="15.75" thickBot="1">
      <c r="A74" s="88">
        <v>163</v>
      </c>
      <c r="B74" s="85">
        <v>2069</v>
      </c>
      <c r="C74" s="86" t="s">
        <v>286</v>
      </c>
      <c r="D74" s="86" t="s">
        <v>359</v>
      </c>
      <c r="E74" s="91">
        <v>1</v>
      </c>
      <c r="F74" s="86" t="s">
        <v>19</v>
      </c>
    </row>
    <row r="75" spans="1:6" ht="15.75" thickBot="1">
      <c r="A75" s="88">
        <v>19290</v>
      </c>
      <c r="B75" s="85">
        <v>2444</v>
      </c>
      <c r="C75" s="86" t="s">
        <v>287</v>
      </c>
      <c r="D75" s="86" t="s">
        <v>360</v>
      </c>
      <c r="E75" s="91">
        <v>3</v>
      </c>
      <c r="F75" s="86" t="s">
        <v>19</v>
      </c>
    </row>
    <row r="76" spans="1:6" ht="15.75" thickBot="1">
      <c r="A76" s="88">
        <v>44</v>
      </c>
      <c r="B76" s="85">
        <v>2880</v>
      </c>
      <c r="C76" s="86" t="s">
        <v>280</v>
      </c>
      <c r="D76" s="86" t="s">
        <v>361</v>
      </c>
      <c r="E76" s="91">
        <v>3</v>
      </c>
      <c r="F76" s="86" t="s">
        <v>19</v>
      </c>
    </row>
    <row r="77" spans="1:6" ht="15.75" thickBot="1">
      <c r="A77" s="88">
        <v>141</v>
      </c>
      <c r="B77" s="85">
        <v>2800</v>
      </c>
      <c r="C77" s="86" t="s">
        <v>290</v>
      </c>
      <c r="D77" s="86" t="s">
        <v>362</v>
      </c>
      <c r="E77" s="91">
        <v>3</v>
      </c>
      <c r="F77" s="86" t="s">
        <v>19</v>
      </c>
    </row>
    <row r="78" spans="1:6" ht="15.75" thickBot="1">
      <c r="A78" s="88">
        <v>613</v>
      </c>
      <c r="B78" s="85">
        <v>2111</v>
      </c>
      <c r="C78" s="86" t="s">
        <v>286</v>
      </c>
      <c r="D78" s="86" t="s">
        <v>363</v>
      </c>
      <c r="E78" s="91">
        <v>1</v>
      </c>
      <c r="F78" s="86" t="s">
        <v>19</v>
      </c>
    </row>
    <row r="79" spans="1:6" ht="15.75" thickBot="1">
      <c r="A79" s="88">
        <v>15</v>
      </c>
      <c r="B79" s="85">
        <v>2131</v>
      </c>
      <c r="C79" s="86" t="s">
        <v>277</v>
      </c>
      <c r="D79" s="86" t="s">
        <v>317</v>
      </c>
      <c r="E79" s="91">
        <v>1</v>
      </c>
      <c r="F79" s="86" t="s">
        <v>19</v>
      </c>
    </row>
    <row r="80" spans="1:6" ht="15.75" thickBot="1">
      <c r="A80" s="88">
        <v>617</v>
      </c>
      <c r="B80" s="85">
        <v>2145</v>
      </c>
      <c r="C80" s="86" t="s">
        <v>283</v>
      </c>
      <c r="D80" s="86" t="s">
        <v>364</v>
      </c>
      <c r="E80" s="91">
        <v>1</v>
      </c>
      <c r="F80" s="86" t="s">
        <v>19</v>
      </c>
    </row>
    <row r="81" spans="1:6" ht="15.75" thickBot="1">
      <c r="A81" s="88">
        <v>153</v>
      </c>
      <c r="B81" s="85">
        <v>2250</v>
      </c>
      <c r="C81" s="86" t="s">
        <v>281</v>
      </c>
      <c r="D81" s="86" t="s">
        <v>365</v>
      </c>
      <c r="E81" s="91">
        <v>1</v>
      </c>
      <c r="F81" s="86" t="s">
        <v>19</v>
      </c>
    </row>
    <row r="82" spans="1:6" ht="15.75" thickBot="1">
      <c r="A82" s="88">
        <v>795</v>
      </c>
      <c r="B82" s="85">
        <v>2144</v>
      </c>
      <c r="C82" s="86" t="s">
        <v>283</v>
      </c>
      <c r="D82" s="86" t="s">
        <v>366</v>
      </c>
      <c r="E82" s="91">
        <v>1</v>
      </c>
      <c r="F82" s="86" t="s">
        <v>19</v>
      </c>
    </row>
    <row r="83" spans="1:6" ht="15.75" thickBot="1">
      <c r="A83" s="88">
        <v>5419</v>
      </c>
      <c r="B83" s="85">
        <v>2250</v>
      </c>
      <c r="C83" s="86" t="s">
        <v>281</v>
      </c>
      <c r="D83" s="86" t="s">
        <v>367</v>
      </c>
      <c r="E83" s="91">
        <v>1</v>
      </c>
      <c r="F83" s="86" t="s">
        <v>19</v>
      </c>
    </row>
    <row r="84" spans="1:6" ht="15.75" thickBot="1">
      <c r="A84" s="88">
        <v>1121</v>
      </c>
      <c r="B84" s="85">
        <v>2251</v>
      </c>
      <c r="C84" s="86" t="s">
        <v>281</v>
      </c>
      <c r="D84" s="86" t="s">
        <v>368</v>
      </c>
      <c r="E84" s="91">
        <v>1</v>
      </c>
      <c r="F84" s="86" t="s">
        <v>19</v>
      </c>
    </row>
    <row r="85" spans="1:6" ht="15.75" thickBot="1">
      <c r="A85" s="88">
        <v>250</v>
      </c>
      <c r="B85" s="85">
        <v>2263</v>
      </c>
      <c r="C85" s="86" t="s">
        <v>281</v>
      </c>
      <c r="D85" s="86" t="s">
        <v>369</v>
      </c>
      <c r="E85" s="91">
        <v>1</v>
      </c>
      <c r="F85" s="86" t="s">
        <v>19</v>
      </c>
    </row>
    <row r="86" spans="1:6" ht="15.75" thickBot="1">
      <c r="A86" s="88">
        <v>1042</v>
      </c>
      <c r="B86" s="85">
        <v>2250</v>
      </c>
      <c r="C86" s="86" t="s">
        <v>281</v>
      </c>
      <c r="D86" s="86" t="s">
        <v>323</v>
      </c>
      <c r="E86" s="91">
        <v>1</v>
      </c>
      <c r="F86" s="86" t="s">
        <v>19</v>
      </c>
    </row>
    <row r="87" spans="1:6" ht="15.75" thickBot="1">
      <c r="A87" s="88">
        <v>22548</v>
      </c>
      <c r="B87" s="85">
        <v>2164</v>
      </c>
      <c r="C87" s="86" t="s">
        <v>278</v>
      </c>
      <c r="D87" s="86" t="s">
        <v>370</v>
      </c>
      <c r="E87" s="91">
        <v>1</v>
      </c>
      <c r="F87" s="86" t="s">
        <v>19</v>
      </c>
    </row>
    <row r="88" spans="1:6" ht="15.75" thickBot="1">
      <c r="A88" s="88">
        <v>9</v>
      </c>
      <c r="B88" s="85">
        <v>2350</v>
      </c>
      <c r="C88" s="86" t="s">
        <v>291</v>
      </c>
      <c r="D88" s="86" t="s">
        <v>371</v>
      </c>
      <c r="E88" s="91">
        <v>3</v>
      </c>
      <c r="F88" s="86" t="s">
        <v>19</v>
      </c>
    </row>
    <row r="89" spans="1:6" ht="15.75" thickBot="1">
      <c r="A89" s="88">
        <v>293</v>
      </c>
      <c r="B89" s="85">
        <v>2350</v>
      </c>
      <c r="C89" s="86" t="s">
        <v>291</v>
      </c>
      <c r="D89" s="86" t="s">
        <v>371</v>
      </c>
      <c r="E89" s="91">
        <v>3</v>
      </c>
      <c r="F89" s="86" t="s">
        <v>19</v>
      </c>
    </row>
    <row r="90" spans="1:6" ht="15.75" thickBot="1">
      <c r="A90" s="88">
        <v>121</v>
      </c>
      <c r="B90" s="85">
        <v>2447</v>
      </c>
      <c r="C90" s="86" t="s">
        <v>287</v>
      </c>
      <c r="D90" s="86" t="s">
        <v>372</v>
      </c>
      <c r="E90" s="91">
        <v>4</v>
      </c>
      <c r="F90" s="86" t="s">
        <v>19</v>
      </c>
    </row>
    <row r="91" spans="1:6" ht="15.75" thickBot="1">
      <c r="A91" s="88">
        <v>5854</v>
      </c>
      <c r="B91" s="85">
        <v>2107</v>
      </c>
      <c r="C91" s="86" t="s">
        <v>286</v>
      </c>
      <c r="D91" s="86" t="s">
        <v>373</v>
      </c>
      <c r="E91" s="91">
        <v>1</v>
      </c>
      <c r="F91" s="86" t="s">
        <v>19</v>
      </c>
    </row>
    <row r="92" spans="1:6" ht="15.75" thickBot="1">
      <c r="A92" s="88">
        <v>1168</v>
      </c>
      <c r="B92" s="85">
        <v>2104</v>
      </c>
      <c r="C92" s="86" t="s">
        <v>286</v>
      </c>
      <c r="D92" s="86" t="s">
        <v>374</v>
      </c>
      <c r="E92" s="91">
        <v>1</v>
      </c>
      <c r="F92" s="86" t="s">
        <v>19</v>
      </c>
    </row>
    <row r="93" spans="1:6" ht="15.75" thickBot="1">
      <c r="A93" s="88">
        <v>812</v>
      </c>
      <c r="B93" s="85">
        <v>2265</v>
      </c>
      <c r="C93" s="86" t="s">
        <v>279</v>
      </c>
      <c r="D93" s="86" t="s">
        <v>341</v>
      </c>
      <c r="E93" s="91">
        <v>1</v>
      </c>
      <c r="F93" s="86" t="s">
        <v>19</v>
      </c>
    </row>
    <row r="94" spans="1:6" ht="15.75" thickBot="1">
      <c r="A94" s="88">
        <v>458</v>
      </c>
      <c r="B94" s="85">
        <v>2715</v>
      </c>
      <c r="C94" s="86" t="s">
        <v>280</v>
      </c>
      <c r="D94" s="86" t="s">
        <v>375</v>
      </c>
      <c r="E94" s="91">
        <v>5</v>
      </c>
      <c r="F94" s="86" t="s">
        <v>19</v>
      </c>
    </row>
    <row r="95" spans="1:6" ht="15.75" thickBot="1">
      <c r="A95" s="88">
        <v>5536</v>
      </c>
      <c r="B95" s="85">
        <v>2485</v>
      </c>
      <c r="C95" s="86" t="s">
        <v>289</v>
      </c>
      <c r="D95" s="86" t="s">
        <v>376</v>
      </c>
      <c r="E95" s="91">
        <v>1</v>
      </c>
      <c r="F95" s="86" t="s">
        <v>19</v>
      </c>
    </row>
    <row r="96" spans="1:6" ht="15.75" thickBot="1">
      <c r="A96" s="88">
        <v>347</v>
      </c>
      <c r="B96" s="85">
        <v>2537</v>
      </c>
      <c r="C96" s="86" t="s">
        <v>285</v>
      </c>
      <c r="D96" s="86" t="s">
        <v>377</v>
      </c>
      <c r="E96" s="91">
        <v>5</v>
      </c>
      <c r="F96" s="86" t="s">
        <v>19</v>
      </c>
    </row>
    <row r="97" spans="1:6" ht="15.75" thickBot="1">
      <c r="A97" s="88">
        <v>22846</v>
      </c>
      <c r="B97" s="85">
        <v>2200</v>
      </c>
      <c r="C97" s="86" t="s">
        <v>278</v>
      </c>
      <c r="D97" s="86" t="s">
        <v>378</v>
      </c>
      <c r="E97" s="91">
        <v>1</v>
      </c>
      <c r="F97" s="86" t="s">
        <v>19</v>
      </c>
    </row>
    <row r="98" spans="1:6" ht="15.75" thickBot="1">
      <c r="A98" s="88">
        <v>537</v>
      </c>
      <c r="B98" s="85">
        <v>2430</v>
      </c>
      <c r="C98" s="86" t="s">
        <v>287</v>
      </c>
      <c r="D98" s="86" t="s">
        <v>379</v>
      </c>
      <c r="E98" s="91">
        <v>3</v>
      </c>
      <c r="F98" s="86" t="s">
        <v>19</v>
      </c>
    </row>
    <row r="99" spans="1:6" ht="15.75" thickBot="1">
      <c r="A99" s="88">
        <v>5546</v>
      </c>
      <c r="B99" s="85">
        <v>2153</v>
      </c>
      <c r="C99" s="86" t="s">
        <v>283</v>
      </c>
      <c r="D99" s="86" t="s">
        <v>380</v>
      </c>
      <c r="E99" s="91">
        <v>1</v>
      </c>
      <c r="F99" s="86" t="s">
        <v>19</v>
      </c>
    </row>
    <row r="100" spans="1:6" ht="15.75" thickBot="1">
      <c r="A100" s="88">
        <v>210</v>
      </c>
      <c r="B100" s="85">
        <v>2259</v>
      </c>
      <c r="C100" s="86" t="s">
        <v>279</v>
      </c>
      <c r="D100" s="86" t="s">
        <v>341</v>
      </c>
      <c r="E100" s="91">
        <v>1</v>
      </c>
      <c r="F100" s="86" t="s">
        <v>19</v>
      </c>
    </row>
    <row r="101" spans="1:6" ht="15.75" thickBot="1">
      <c r="A101" s="88">
        <v>5588</v>
      </c>
      <c r="B101" s="85">
        <v>2650</v>
      </c>
      <c r="C101" s="86" t="s">
        <v>288</v>
      </c>
      <c r="D101" s="86" t="s">
        <v>381</v>
      </c>
      <c r="E101" s="91">
        <v>3</v>
      </c>
      <c r="F101" s="86" t="s">
        <v>19</v>
      </c>
    </row>
    <row r="102" spans="1:6" ht="15.75" thickBot="1">
      <c r="A102" s="88">
        <v>79</v>
      </c>
      <c r="B102" s="85">
        <v>2113</v>
      </c>
      <c r="C102" s="86" t="s">
        <v>286</v>
      </c>
      <c r="D102" s="86" t="s">
        <v>382</v>
      </c>
      <c r="E102" s="91">
        <v>1</v>
      </c>
      <c r="F102" s="86" t="s">
        <v>19</v>
      </c>
    </row>
    <row r="103" spans="1:6" ht="15.75" thickBot="1">
      <c r="A103" s="88">
        <v>305</v>
      </c>
      <c r="B103" s="85">
        <v>2113</v>
      </c>
      <c r="C103" s="86" t="s">
        <v>286</v>
      </c>
      <c r="D103" s="86" t="s">
        <v>382</v>
      </c>
      <c r="E103" s="91">
        <v>1</v>
      </c>
      <c r="F103" s="86" t="s">
        <v>19</v>
      </c>
    </row>
    <row r="104" spans="1:6" ht="15.75" thickBot="1">
      <c r="A104" s="88">
        <v>156</v>
      </c>
      <c r="B104" s="85">
        <v>2620</v>
      </c>
      <c r="C104" s="86" t="s">
        <v>285</v>
      </c>
      <c r="D104" s="86" t="s">
        <v>383</v>
      </c>
      <c r="E104" s="91">
        <v>1</v>
      </c>
      <c r="F104" s="86" t="s">
        <v>19</v>
      </c>
    </row>
    <row r="105" spans="1:6" ht="15.75" thickBot="1">
      <c r="A105" s="88">
        <v>271</v>
      </c>
      <c r="B105" s="85">
        <v>2428</v>
      </c>
      <c r="C105" s="86" t="s">
        <v>287</v>
      </c>
      <c r="D105" s="86" t="s">
        <v>384</v>
      </c>
      <c r="E105" s="91">
        <v>3</v>
      </c>
      <c r="F105" s="86" t="s">
        <v>19</v>
      </c>
    </row>
    <row r="106" spans="1:6" ht="15.75" thickBot="1">
      <c r="A106" s="88">
        <v>5</v>
      </c>
      <c r="B106" s="85">
        <v>2477</v>
      </c>
      <c r="C106" s="86" t="s">
        <v>289</v>
      </c>
      <c r="D106" s="86" t="s">
        <v>340</v>
      </c>
      <c r="E106" s="91">
        <v>3</v>
      </c>
      <c r="F106" s="86" t="s">
        <v>19</v>
      </c>
    </row>
    <row r="107" spans="1:6" ht="15.75" thickBot="1">
      <c r="A107" s="88">
        <v>63</v>
      </c>
      <c r="B107" s="85">
        <v>2471</v>
      </c>
      <c r="C107" s="86" t="s">
        <v>289</v>
      </c>
      <c r="D107" s="86" t="s">
        <v>385</v>
      </c>
      <c r="E107" s="91">
        <v>5</v>
      </c>
      <c r="F107" s="86" t="s">
        <v>19</v>
      </c>
    </row>
    <row r="108" spans="1:6" ht="15.75" thickBot="1">
      <c r="A108" s="88">
        <v>500</v>
      </c>
      <c r="B108" s="85">
        <v>2780</v>
      </c>
      <c r="C108" s="86" t="s">
        <v>292</v>
      </c>
      <c r="D108" s="86" t="s">
        <v>386</v>
      </c>
      <c r="E108" s="91">
        <v>1</v>
      </c>
      <c r="F108" s="86" t="s">
        <v>19</v>
      </c>
    </row>
    <row r="109" spans="1:6" ht="15.75" thickBot="1">
      <c r="A109" s="88">
        <v>718</v>
      </c>
      <c r="B109" s="85">
        <v>2870</v>
      </c>
      <c r="C109" s="86" t="s">
        <v>290</v>
      </c>
      <c r="D109" s="86" t="s">
        <v>387</v>
      </c>
      <c r="E109" s="91">
        <v>4</v>
      </c>
      <c r="F109" s="86" t="s">
        <v>19</v>
      </c>
    </row>
    <row r="110" spans="1:6" ht="15.75" thickBot="1">
      <c r="A110" s="88">
        <v>5598</v>
      </c>
      <c r="B110" s="85">
        <v>2250</v>
      </c>
      <c r="C110" s="86" t="s">
        <v>281</v>
      </c>
      <c r="D110" s="86" t="s">
        <v>365</v>
      </c>
      <c r="E110" s="91">
        <v>1</v>
      </c>
      <c r="F110" s="86" t="s">
        <v>19</v>
      </c>
    </row>
    <row r="111" spans="1:6" ht="15.75" thickBot="1">
      <c r="A111" s="88">
        <v>5565</v>
      </c>
      <c r="B111" s="85">
        <v>2113</v>
      </c>
      <c r="C111" s="86" t="s">
        <v>286</v>
      </c>
      <c r="D111" s="86" t="s">
        <v>382</v>
      </c>
      <c r="E111" s="91">
        <v>1</v>
      </c>
      <c r="F111" s="86" t="s">
        <v>19</v>
      </c>
    </row>
    <row r="112" spans="1:6" ht="15.75" thickBot="1">
      <c r="A112" s="88">
        <v>6814</v>
      </c>
      <c r="B112" s="85">
        <v>2155</v>
      </c>
      <c r="C112" s="86" t="s">
        <v>283</v>
      </c>
      <c r="D112" s="86" t="s">
        <v>388</v>
      </c>
      <c r="E112" s="91">
        <v>1</v>
      </c>
      <c r="F112" s="86" t="s">
        <v>19</v>
      </c>
    </row>
    <row r="113" spans="1:6" ht="15.75" thickBot="1">
      <c r="A113" s="88">
        <v>528</v>
      </c>
      <c r="B113" s="85">
        <v>2304</v>
      </c>
      <c r="C113" s="86" t="s">
        <v>279</v>
      </c>
      <c r="D113" s="86" t="s">
        <v>389</v>
      </c>
      <c r="E113" s="91">
        <v>1</v>
      </c>
      <c r="F113" s="86" t="s">
        <v>19</v>
      </c>
    </row>
    <row r="114" spans="1:6" ht="15.75" thickBot="1">
      <c r="A114" s="88">
        <v>269</v>
      </c>
      <c r="B114" s="85">
        <v>2234</v>
      </c>
      <c r="C114" s="86" t="s">
        <v>282</v>
      </c>
      <c r="D114" s="86" t="s">
        <v>324</v>
      </c>
      <c r="E114" s="91">
        <v>1</v>
      </c>
      <c r="F114" s="86" t="s">
        <v>19</v>
      </c>
    </row>
    <row r="115" spans="1:6" ht="15.75" thickBot="1">
      <c r="A115" s="88">
        <v>907</v>
      </c>
      <c r="B115" s="85">
        <v>2197</v>
      </c>
      <c r="C115" s="86" t="s">
        <v>278</v>
      </c>
      <c r="D115" s="86" t="s">
        <v>327</v>
      </c>
      <c r="E115" s="91">
        <v>1</v>
      </c>
      <c r="F115" s="86" t="s">
        <v>19</v>
      </c>
    </row>
    <row r="116" spans="1:6" ht="15.75" thickBot="1">
      <c r="A116" s="88">
        <v>1024</v>
      </c>
      <c r="B116" s="85">
        <v>2795</v>
      </c>
      <c r="C116" s="86" t="s">
        <v>290</v>
      </c>
      <c r="D116" s="86" t="s">
        <v>390</v>
      </c>
      <c r="E116" s="91">
        <v>3</v>
      </c>
      <c r="F116" s="86" t="s">
        <v>19</v>
      </c>
    </row>
    <row r="117" spans="1:6" ht="15.75" thickBot="1">
      <c r="A117" s="88">
        <v>541</v>
      </c>
      <c r="B117" s="85">
        <v>2264</v>
      </c>
      <c r="C117" s="86" t="s">
        <v>279</v>
      </c>
      <c r="D117" s="86" t="s">
        <v>341</v>
      </c>
      <c r="E117" s="91">
        <v>1</v>
      </c>
      <c r="F117" s="86" t="s">
        <v>19</v>
      </c>
    </row>
    <row r="118" spans="1:6" ht="15.75" thickBot="1">
      <c r="A118" s="88">
        <v>6381</v>
      </c>
      <c r="B118" s="85">
        <v>2046</v>
      </c>
      <c r="C118" s="86" t="s">
        <v>277</v>
      </c>
      <c r="D118" s="86" t="s">
        <v>391</v>
      </c>
      <c r="E118" s="91">
        <v>1</v>
      </c>
      <c r="F118" s="86" t="s">
        <v>19</v>
      </c>
    </row>
    <row r="119" spans="1:6" ht="15.75" thickBot="1">
      <c r="A119" s="88">
        <v>951</v>
      </c>
      <c r="B119" s="85">
        <v>2212</v>
      </c>
      <c r="C119" s="86" t="s">
        <v>278</v>
      </c>
      <c r="D119" s="86" t="s">
        <v>392</v>
      </c>
      <c r="E119" s="91">
        <v>1</v>
      </c>
      <c r="F119" s="86" t="s">
        <v>19</v>
      </c>
    </row>
    <row r="120" spans="1:6" ht="15.75" thickBot="1">
      <c r="A120" s="88">
        <v>833</v>
      </c>
      <c r="B120" s="85">
        <v>2119</v>
      </c>
      <c r="C120" s="86" t="s">
        <v>286</v>
      </c>
      <c r="D120" s="86" t="s">
        <v>393</v>
      </c>
      <c r="E120" s="91">
        <v>1</v>
      </c>
      <c r="F120" s="86" t="s">
        <v>19</v>
      </c>
    </row>
    <row r="121" spans="1:6" ht="15.75" thickBot="1">
      <c r="A121" s="88">
        <v>6804</v>
      </c>
      <c r="B121" s="85">
        <v>2155</v>
      </c>
      <c r="C121" s="86" t="s">
        <v>283</v>
      </c>
      <c r="D121" s="86" t="s">
        <v>388</v>
      </c>
      <c r="E121" s="91">
        <v>1</v>
      </c>
      <c r="F121" s="86" t="s">
        <v>19</v>
      </c>
    </row>
    <row r="122" spans="1:6" ht="15.75" thickBot="1">
      <c r="A122" s="88">
        <v>755</v>
      </c>
      <c r="B122" s="85">
        <v>2195</v>
      </c>
      <c r="C122" s="86" t="s">
        <v>277</v>
      </c>
      <c r="D122" s="86" t="s">
        <v>394</v>
      </c>
      <c r="E122" s="91">
        <v>1</v>
      </c>
      <c r="F122" s="86" t="s">
        <v>19</v>
      </c>
    </row>
    <row r="123" spans="1:6" ht="15.75" thickBot="1">
      <c r="A123" s="88">
        <v>7982</v>
      </c>
      <c r="B123" s="85">
        <v>2800</v>
      </c>
      <c r="C123" s="86" t="s">
        <v>290</v>
      </c>
      <c r="D123" s="86" t="s">
        <v>362</v>
      </c>
      <c r="E123" s="91">
        <v>3</v>
      </c>
      <c r="F123" s="86" t="s">
        <v>19</v>
      </c>
    </row>
    <row r="124" spans="1:6" ht="15.75" thickBot="1">
      <c r="A124" s="88">
        <v>6216</v>
      </c>
      <c r="B124" s="85">
        <v>2029</v>
      </c>
      <c r="C124" s="86" t="s">
        <v>282</v>
      </c>
      <c r="D124" s="86" t="s">
        <v>395</v>
      </c>
      <c r="E124" s="91">
        <v>1</v>
      </c>
      <c r="F124" s="86" t="s">
        <v>19</v>
      </c>
    </row>
    <row r="125" spans="1:6" ht="15.75" thickBot="1">
      <c r="A125" s="88">
        <v>1162</v>
      </c>
      <c r="B125" s="85">
        <v>2261</v>
      </c>
      <c r="C125" s="86" t="s">
        <v>281</v>
      </c>
      <c r="D125" s="86" t="s">
        <v>396</v>
      </c>
      <c r="E125" s="91">
        <v>1</v>
      </c>
      <c r="F125" s="86" t="s">
        <v>19</v>
      </c>
    </row>
    <row r="126" spans="1:6" ht="15.75" thickBot="1">
      <c r="A126" s="88">
        <v>1181</v>
      </c>
      <c r="B126" s="85">
        <v>2134</v>
      </c>
      <c r="C126" s="86" t="s">
        <v>277</v>
      </c>
      <c r="D126" s="86" t="s">
        <v>331</v>
      </c>
      <c r="E126" s="91">
        <v>1</v>
      </c>
      <c r="F126" s="86" t="s">
        <v>19</v>
      </c>
    </row>
    <row r="127" spans="1:6" ht="15.75" thickBot="1">
      <c r="A127" s="88">
        <v>393</v>
      </c>
      <c r="B127" s="85">
        <v>2712</v>
      </c>
      <c r="C127" s="86" t="s">
        <v>288</v>
      </c>
      <c r="D127" s="86" t="s">
        <v>398</v>
      </c>
      <c r="E127" s="91">
        <v>5</v>
      </c>
      <c r="F127" s="86" t="s">
        <v>19</v>
      </c>
    </row>
    <row r="128" spans="1:6" ht="15.75" thickBot="1">
      <c r="A128" s="88">
        <v>1080</v>
      </c>
      <c r="B128" s="85">
        <v>2444</v>
      </c>
      <c r="C128" s="86" t="s">
        <v>287</v>
      </c>
      <c r="D128" s="86" t="s">
        <v>360</v>
      </c>
      <c r="E128" s="91">
        <v>3</v>
      </c>
      <c r="F128" s="86" t="s">
        <v>19</v>
      </c>
    </row>
    <row r="129" spans="1:6" ht="15.75" thickBot="1">
      <c r="A129" s="88">
        <v>5484</v>
      </c>
      <c r="B129" s="85">
        <v>2298</v>
      </c>
      <c r="C129" s="86" t="s">
        <v>279</v>
      </c>
      <c r="D129" s="86" t="s">
        <v>399</v>
      </c>
      <c r="E129" s="91">
        <v>1</v>
      </c>
      <c r="F129" s="86" t="s">
        <v>19</v>
      </c>
    </row>
    <row r="130" spans="1:6" ht="15.75" thickBot="1">
      <c r="A130" s="88">
        <v>627</v>
      </c>
      <c r="B130" s="85">
        <v>2131</v>
      </c>
      <c r="C130" s="86" t="s">
        <v>277</v>
      </c>
      <c r="D130" s="86" t="s">
        <v>317</v>
      </c>
      <c r="E130" s="91">
        <v>1</v>
      </c>
      <c r="F130" s="86" t="s">
        <v>19</v>
      </c>
    </row>
    <row r="131" spans="1:6" ht="15.75" thickBot="1">
      <c r="A131" s="88">
        <v>914</v>
      </c>
      <c r="B131" s="85">
        <v>2207</v>
      </c>
      <c r="C131" s="86" t="s">
        <v>282</v>
      </c>
      <c r="D131" s="86" t="s">
        <v>400</v>
      </c>
      <c r="E131" s="91">
        <v>1</v>
      </c>
      <c r="F131" s="86" t="s">
        <v>19</v>
      </c>
    </row>
    <row r="132" spans="1:6" ht="15.75" thickBot="1">
      <c r="A132" s="88">
        <v>538</v>
      </c>
      <c r="B132" s="85">
        <v>2315</v>
      </c>
      <c r="C132" s="86" t="s">
        <v>279</v>
      </c>
      <c r="D132" s="86" t="s">
        <v>401</v>
      </c>
      <c r="E132" s="91">
        <v>4</v>
      </c>
      <c r="F132" s="86" t="s">
        <v>19</v>
      </c>
    </row>
    <row r="133" spans="1:6" ht="15.75" thickBot="1">
      <c r="A133" s="88">
        <v>26558</v>
      </c>
      <c r="B133" s="85">
        <v>2830</v>
      </c>
      <c r="C133" s="86" t="s">
        <v>280</v>
      </c>
      <c r="D133" s="86" t="s">
        <v>402</v>
      </c>
      <c r="E133" s="91">
        <v>3</v>
      </c>
      <c r="F133" s="86" t="s">
        <v>19</v>
      </c>
    </row>
    <row r="134" spans="1:6" ht="15.75" thickBot="1">
      <c r="A134" s="88">
        <v>230</v>
      </c>
      <c r="B134" s="85">
        <v>2794</v>
      </c>
      <c r="C134" s="86" t="s">
        <v>290</v>
      </c>
      <c r="D134" s="86" t="s">
        <v>403</v>
      </c>
      <c r="E134" s="91">
        <v>4</v>
      </c>
      <c r="F134" s="86" t="s">
        <v>19</v>
      </c>
    </row>
    <row r="135" spans="1:6" ht="15.75" thickBot="1">
      <c r="A135" s="88">
        <v>906</v>
      </c>
      <c r="B135" s="85">
        <v>2148</v>
      </c>
      <c r="C135" s="86" t="s">
        <v>283</v>
      </c>
      <c r="D135" s="86" t="s">
        <v>404</v>
      </c>
      <c r="E135" s="91">
        <v>1</v>
      </c>
      <c r="F135" s="86" t="s">
        <v>19</v>
      </c>
    </row>
    <row r="136" spans="1:6" ht="15.75" thickBot="1">
      <c r="A136" s="88">
        <v>22953</v>
      </c>
      <c r="B136" s="85">
        <v>2148</v>
      </c>
      <c r="C136" s="86" t="s">
        <v>283</v>
      </c>
      <c r="D136" s="86" t="s">
        <v>405</v>
      </c>
      <c r="E136" s="91">
        <v>1</v>
      </c>
      <c r="F136" s="86" t="s">
        <v>19</v>
      </c>
    </row>
    <row r="137" spans="1:6" ht="15.75" thickBot="1">
      <c r="A137" s="88">
        <v>630</v>
      </c>
      <c r="B137" s="85">
        <v>2221</v>
      </c>
      <c r="C137" s="86" t="s">
        <v>282</v>
      </c>
      <c r="D137" s="86" t="s">
        <v>406</v>
      </c>
      <c r="E137" s="91">
        <v>1</v>
      </c>
      <c r="F137" s="86" t="s">
        <v>19</v>
      </c>
    </row>
    <row r="138" spans="1:6" ht="15.75" thickBot="1">
      <c r="A138" s="88">
        <v>110</v>
      </c>
      <c r="B138" s="85">
        <v>2533</v>
      </c>
      <c r="C138" s="86" t="s">
        <v>284</v>
      </c>
      <c r="D138" s="86" t="s">
        <v>407</v>
      </c>
      <c r="E138" s="91">
        <v>2</v>
      </c>
      <c r="F138" s="86" t="s">
        <v>19</v>
      </c>
    </row>
    <row r="139" spans="1:6" ht="15.75" thickBot="1">
      <c r="A139" s="88">
        <v>5432</v>
      </c>
      <c r="B139" s="85">
        <v>2170</v>
      </c>
      <c r="C139" s="86" t="s">
        <v>278</v>
      </c>
      <c r="D139" s="86" t="s">
        <v>328</v>
      </c>
      <c r="E139" s="91">
        <v>1</v>
      </c>
      <c r="F139" s="86" t="s">
        <v>19</v>
      </c>
    </row>
    <row r="140" spans="1:6" ht="15.75" thickBot="1">
      <c r="A140" s="88">
        <v>1113</v>
      </c>
      <c r="B140" s="85">
        <v>2256</v>
      </c>
      <c r="C140" s="86" t="s">
        <v>281</v>
      </c>
      <c r="D140" s="86" t="s">
        <v>408</v>
      </c>
      <c r="E140" s="91">
        <v>1</v>
      </c>
      <c r="F140" s="86" t="s">
        <v>19</v>
      </c>
    </row>
    <row r="141" spans="1:6" ht="15.75" thickBot="1">
      <c r="A141" s="88">
        <v>244</v>
      </c>
      <c r="B141" s="85">
        <v>2256</v>
      </c>
      <c r="C141" s="86" t="s">
        <v>281</v>
      </c>
      <c r="D141" s="86" t="s">
        <v>408</v>
      </c>
      <c r="E141" s="91">
        <v>1</v>
      </c>
      <c r="F141" s="86" t="s">
        <v>19</v>
      </c>
    </row>
    <row r="142" spans="1:6" ht="15.75" thickBot="1">
      <c r="A142" s="88">
        <v>793</v>
      </c>
      <c r="B142" s="85">
        <v>2145</v>
      </c>
      <c r="C142" s="86" t="s">
        <v>283</v>
      </c>
      <c r="D142" s="86" t="s">
        <v>409</v>
      </c>
      <c r="E142" s="91">
        <v>1</v>
      </c>
      <c r="F142" s="86" t="s">
        <v>19</v>
      </c>
    </row>
    <row r="143" spans="1:6" ht="15.75" thickBot="1">
      <c r="A143" s="88">
        <v>6198</v>
      </c>
      <c r="B143" s="85">
        <v>2486</v>
      </c>
      <c r="C143" s="86" t="s">
        <v>289</v>
      </c>
      <c r="D143" s="86" t="s">
        <v>410</v>
      </c>
      <c r="E143" s="91">
        <v>1</v>
      </c>
      <c r="F143" s="86" t="s">
        <v>19</v>
      </c>
    </row>
    <row r="144" spans="1:6" ht="15.75" thickBot="1">
      <c r="A144" s="88">
        <v>426</v>
      </c>
      <c r="B144" s="85">
        <v>2283</v>
      </c>
      <c r="C144" s="86" t="s">
        <v>279</v>
      </c>
      <c r="D144" s="86" t="s">
        <v>343</v>
      </c>
      <c r="E144" s="91">
        <v>1</v>
      </c>
      <c r="F144" s="86" t="s">
        <v>19</v>
      </c>
    </row>
    <row r="145" spans="1:6" ht="15.75" thickBot="1">
      <c r="A145" s="88">
        <v>240</v>
      </c>
      <c r="B145" s="85">
        <v>2486</v>
      </c>
      <c r="C145" s="86" t="s">
        <v>289</v>
      </c>
      <c r="D145" s="86" t="s">
        <v>410</v>
      </c>
      <c r="E145" s="91">
        <v>1</v>
      </c>
      <c r="F145" s="86" t="s">
        <v>19</v>
      </c>
    </row>
    <row r="146" spans="1:6" ht="15.75" thickBot="1">
      <c r="A146" s="88">
        <v>473</v>
      </c>
      <c r="B146" s="85">
        <v>2440</v>
      </c>
      <c r="C146" s="86" t="s">
        <v>287</v>
      </c>
      <c r="D146" s="86" t="s">
        <v>411</v>
      </c>
      <c r="E146" s="91">
        <v>4</v>
      </c>
      <c r="F146" s="86" t="s">
        <v>19</v>
      </c>
    </row>
    <row r="147" spans="1:6" ht="15.75" thickBot="1">
      <c r="A147" s="88">
        <v>237</v>
      </c>
      <c r="B147" s="85">
        <v>2640</v>
      </c>
      <c r="C147" s="86" t="s">
        <v>288</v>
      </c>
      <c r="D147" s="86" t="s">
        <v>412</v>
      </c>
      <c r="E147" s="91">
        <v>2</v>
      </c>
      <c r="F147" s="86" t="s">
        <v>19</v>
      </c>
    </row>
    <row r="148" spans="1:6" ht="15.75" thickBot="1">
      <c r="A148" s="88">
        <v>22792</v>
      </c>
      <c r="B148" s="85">
        <v>1790</v>
      </c>
      <c r="C148" s="86" t="s">
        <v>292</v>
      </c>
      <c r="D148" s="86" t="s">
        <v>413</v>
      </c>
      <c r="E148" s="91">
        <v>1</v>
      </c>
      <c r="F148" s="86" t="s">
        <v>19</v>
      </c>
    </row>
    <row r="149" spans="1:6" ht="15.75" thickBot="1">
      <c r="A149" s="88">
        <v>1060</v>
      </c>
      <c r="B149" s="85">
        <v>2176</v>
      </c>
      <c r="C149" s="86" t="s">
        <v>278</v>
      </c>
      <c r="D149" s="86" t="s">
        <v>414</v>
      </c>
      <c r="E149" s="91">
        <v>1</v>
      </c>
      <c r="F149" s="86" t="s">
        <v>19</v>
      </c>
    </row>
    <row r="150" spans="1:6" ht="15.75" thickBot="1">
      <c r="A150" s="88">
        <v>1004</v>
      </c>
      <c r="B150" s="85">
        <v>2576</v>
      </c>
      <c r="C150" s="86" t="s">
        <v>278</v>
      </c>
      <c r="D150" s="86" t="s">
        <v>354</v>
      </c>
      <c r="E150" s="91">
        <v>3</v>
      </c>
      <c r="F150" s="86" t="s">
        <v>19</v>
      </c>
    </row>
    <row r="151" spans="1:6" ht="15.75" thickBot="1">
      <c r="A151" s="88">
        <v>231</v>
      </c>
      <c r="B151" s="85">
        <v>2830</v>
      </c>
      <c r="C151" s="86" t="s">
        <v>280</v>
      </c>
      <c r="D151" s="86" t="s">
        <v>415</v>
      </c>
      <c r="E151" s="91">
        <v>3</v>
      </c>
      <c r="F151" s="86" t="s">
        <v>19</v>
      </c>
    </row>
    <row r="152" spans="1:6" ht="15.75" thickBot="1">
      <c r="A152" s="88">
        <v>970</v>
      </c>
      <c r="B152" s="85">
        <v>2150</v>
      </c>
      <c r="C152" s="86" t="s">
        <v>283</v>
      </c>
      <c r="D152" s="86" t="s">
        <v>416</v>
      </c>
      <c r="E152" s="91">
        <v>1</v>
      </c>
      <c r="F152" s="86" t="s">
        <v>19</v>
      </c>
    </row>
    <row r="153" spans="1:6" ht="15.75" thickBot="1">
      <c r="A153" s="88">
        <v>57</v>
      </c>
      <c r="B153" s="85">
        <v>2154</v>
      </c>
      <c r="C153" s="86" t="s">
        <v>286</v>
      </c>
      <c r="D153" s="86" t="s">
        <v>417</v>
      </c>
      <c r="E153" s="91">
        <v>1</v>
      </c>
      <c r="F153" s="86" t="s">
        <v>19</v>
      </c>
    </row>
    <row r="154" spans="1:6" ht="15.75" thickBot="1">
      <c r="A154" s="88">
        <v>126</v>
      </c>
      <c r="B154" s="85">
        <v>2148</v>
      </c>
      <c r="C154" s="86" t="s">
        <v>283</v>
      </c>
      <c r="D154" s="86" t="s">
        <v>418</v>
      </c>
      <c r="E154" s="91">
        <v>1</v>
      </c>
      <c r="F154" s="86" t="s">
        <v>19</v>
      </c>
    </row>
    <row r="155" spans="1:6" ht="15.75" thickBot="1">
      <c r="A155" s="88">
        <v>5396</v>
      </c>
      <c r="B155" s="85">
        <v>2777</v>
      </c>
      <c r="C155" s="86" t="s">
        <v>292</v>
      </c>
      <c r="D155" s="86" t="s">
        <v>419</v>
      </c>
      <c r="E155" s="91">
        <v>1</v>
      </c>
      <c r="F155" s="86" t="s">
        <v>19</v>
      </c>
    </row>
    <row r="156" spans="1:6" ht="15.75" thickBot="1">
      <c r="A156" s="88">
        <v>450</v>
      </c>
      <c r="B156" s="85">
        <v>2446</v>
      </c>
      <c r="C156" s="86" t="s">
        <v>287</v>
      </c>
      <c r="D156" s="86" t="s">
        <v>420</v>
      </c>
      <c r="E156" s="91">
        <v>3</v>
      </c>
      <c r="F156" s="86" t="s">
        <v>19</v>
      </c>
    </row>
    <row r="157" spans="1:6" ht="15.75" thickBot="1">
      <c r="A157" s="88">
        <v>924</v>
      </c>
      <c r="B157" s="85">
        <v>2350</v>
      </c>
      <c r="C157" s="86" t="s">
        <v>291</v>
      </c>
      <c r="D157" s="86" t="s">
        <v>371</v>
      </c>
      <c r="E157" s="91">
        <v>3</v>
      </c>
      <c r="F157" s="86" t="s">
        <v>19</v>
      </c>
    </row>
    <row r="158" spans="1:6" ht="15.75" thickBot="1">
      <c r="A158" s="88">
        <v>954</v>
      </c>
      <c r="B158" s="85">
        <v>2131</v>
      </c>
      <c r="C158" s="86" t="s">
        <v>277</v>
      </c>
      <c r="D158" s="86" t="s">
        <v>317</v>
      </c>
      <c r="E158" s="91">
        <v>1</v>
      </c>
      <c r="F158" s="86" t="s">
        <v>19</v>
      </c>
    </row>
    <row r="159" spans="1:6" ht="15.75" thickBot="1">
      <c r="A159" s="88">
        <v>949</v>
      </c>
      <c r="B159" s="85">
        <v>2131</v>
      </c>
      <c r="C159" s="86" t="s">
        <v>277</v>
      </c>
      <c r="D159" s="86" t="s">
        <v>317</v>
      </c>
      <c r="E159" s="91">
        <v>1</v>
      </c>
      <c r="F159" s="86" t="s">
        <v>19</v>
      </c>
    </row>
    <row r="160" spans="1:6" ht="15.75" thickBot="1">
      <c r="A160" s="88">
        <v>6806</v>
      </c>
      <c r="B160" s="85">
        <v>2478</v>
      </c>
      <c r="C160" s="86" t="s">
        <v>289</v>
      </c>
      <c r="D160" s="86" t="s">
        <v>421</v>
      </c>
      <c r="E160" s="91">
        <v>3</v>
      </c>
      <c r="F160" s="86" t="s">
        <v>19</v>
      </c>
    </row>
    <row r="161" spans="1:6" ht="15.75" thickBot="1">
      <c r="A161" s="88">
        <v>6964</v>
      </c>
      <c r="B161" s="85">
        <v>2199</v>
      </c>
      <c r="C161" s="86" t="s">
        <v>278</v>
      </c>
      <c r="D161" s="86" t="s">
        <v>422</v>
      </c>
      <c r="E161" s="91">
        <v>1</v>
      </c>
      <c r="F161" s="86" t="s">
        <v>19</v>
      </c>
    </row>
    <row r="162" spans="1:6" ht="15.75" thickBot="1">
      <c r="A162" s="88">
        <v>534</v>
      </c>
      <c r="B162" s="85">
        <v>2486</v>
      </c>
      <c r="C162" s="86" t="s">
        <v>289</v>
      </c>
      <c r="D162" s="86" t="s">
        <v>410</v>
      </c>
      <c r="E162" s="91">
        <v>1</v>
      </c>
      <c r="F162" s="86" t="s">
        <v>19</v>
      </c>
    </row>
    <row r="163" spans="1:6" ht="15.75" thickBot="1">
      <c r="A163" s="88">
        <v>33</v>
      </c>
      <c r="B163" s="85">
        <v>2261</v>
      </c>
      <c r="C163" s="86" t="s">
        <v>281</v>
      </c>
      <c r="D163" s="86" t="s">
        <v>423</v>
      </c>
      <c r="E163" s="91">
        <v>1</v>
      </c>
      <c r="F163" s="86" t="s">
        <v>19</v>
      </c>
    </row>
    <row r="164" spans="1:6" ht="15.75" thickBot="1">
      <c r="A164" s="88">
        <v>6957</v>
      </c>
      <c r="B164" s="85">
        <v>2153</v>
      </c>
      <c r="C164" s="86" t="s">
        <v>283</v>
      </c>
      <c r="D164" s="86" t="s">
        <v>380</v>
      </c>
      <c r="E164" s="91">
        <v>1</v>
      </c>
      <c r="F164" s="86" t="s">
        <v>19</v>
      </c>
    </row>
    <row r="165" spans="1:6" ht="15.75" thickBot="1">
      <c r="A165" s="88">
        <v>6378</v>
      </c>
      <c r="B165" s="85">
        <v>2535</v>
      </c>
      <c r="C165" s="86" t="s">
        <v>284</v>
      </c>
      <c r="D165" s="86" t="s">
        <v>424</v>
      </c>
      <c r="E165" s="91">
        <v>3</v>
      </c>
      <c r="F165" s="86" t="s">
        <v>19</v>
      </c>
    </row>
    <row r="166" spans="1:6" ht="15.75" thickBot="1">
      <c r="A166" s="88">
        <v>854</v>
      </c>
      <c r="B166" s="85">
        <v>2207</v>
      </c>
      <c r="C166" s="86" t="s">
        <v>282</v>
      </c>
      <c r="D166" s="86" t="s">
        <v>400</v>
      </c>
      <c r="E166" s="91">
        <v>1</v>
      </c>
      <c r="F166" s="86" t="s">
        <v>19</v>
      </c>
    </row>
    <row r="167" spans="1:6" ht="15.75" thickBot="1">
      <c r="A167" s="88">
        <v>19334</v>
      </c>
      <c r="B167" s="85">
        <v>2206</v>
      </c>
      <c r="C167" s="86" t="s">
        <v>277</v>
      </c>
      <c r="D167" s="86" t="s">
        <v>425</v>
      </c>
      <c r="E167" s="91">
        <v>1</v>
      </c>
      <c r="F167" s="86" t="s">
        <v>19</v>
      </c>
    </row>
    <row r="168" spans="1:6" ht="15.75" thickBot="1">
      <c r="A168" s="88">
        <v>5391</v>
      </c>
      <c r="B168" s="85">
        <v>2158</v>
      </c>
      <c r="C168" s="86" t="s">
        <v>283</v>
      </c>
      <c r="D168" s="86" t="s">
        <v>426</v>
      </c>
      <c r="E168" s="91">
        <v>1</v>
      </c>
      <c r="F168" s="86" t="s">
        <v>19</v>
      </c>
    </row>
    <row r="169" spans="1:6" ht="15.75" thickBot="1">
      <c r="A169" s="88">
        <v>6388</v>
      </c>
      <c r="B169" s="85">
        <v>2551</v>
      </c>
      <c r="C169" s="86" t="s">
        <v>285</v>
      </c>
      <c r="D169" s="86" t="s">
        <v>427</v>
      </c>
      <c r="E169" s="91">
        <v>5</v>
      </c>
      <c r="F169" s="86" t="s">
        <v>19</v>
      </c>
    </row>
    <row r="170" spans="1:6" ht="15.75" thickBot="1">
      <c r="A170" s="88">
        <v>959</v>
      </c>
      <c r="B170" s="85">
        <v>2190</v>
      </c>
      <c r="C170" s="86" t="s">
        <v>278</v>
      </c>
      <c r="D170" s="86" t="s">
        <v>428</v>
      </c>
      <c r="E170" s="91">
        <v>1</v>
      </c>
      <c r="F170" s="86" t="s">
        <v>19</v>
      </c>
    </row>
    <row r="171" spans="1:6" ht="15.75" thickBot="1">
      <c r="A171" s="88">
        <v>969</v>
      </c>
      <c r="B171" s="85">
        <v>2680</v>
      </c>
      <c r="C171" s="86" t="s">
        <v>288</v>
      </c>
      <c r="D171" s="86" t="s">
        <v>429</v>
      </c>
      <c r="E171" s="91">
        <v>3</v>
      </c>
      <c r="F171" s="86" t="s">
        <v>19</v>
      </c>
    </row>
    <row r="172" spans="1:6" ht="15.75" thickBot="1">
      <c r="A172" s="88">
        <v>1036</v>
      </c>
      <c r="B172" s="85">
        <v>2440</v>
      </c>
      <c r="C172" s="86" t="s">
        <v>287</v>
      </c>
      <c r="D172" s="86" t="s">
        <v>411</v>
      </c>
      <c r="E172" s="91">
        <v>4</v>
      </c>
      <c r="F172" s="86" t="s">
        <v>19</v>
      </c>
    </row>
    <row r="173" spans="1:6" ht="15.75" thickBot="1">
      <c r="A173" s="88">
        <v>956</v>
      </c>
      <c r="B173" s="85">
        <v>2035</v>
      </c>
      <c r="C173" s="86" t="s">
        <v>282</v>
      </c>
      <c r="D173" s="86" t="s">
        <v>430</v>
      </c>
      <c r="E173" s="91">
        <v>1</v>
      </c>
      <c r="F173" s="86" t="s">
        <v>19</v>
      </c>
    </row>
    <row r="174" spans="1:6" ht="15.75" thickBot="1">
      <c r="A174" s="88">
        <v>5256</v>
      </c>
      <c r="B174" s="85">
        <v>2088</v>
      </c>
      <c r="C174" s="86" t="s">
        <v>286</v>
      </c>
      <c r="D174" s="86" t="s">
        <v>431</v>
      </c>
      <c r="E174" s="91">
        <v>1</v>
      </c>
      <c r="F174" s="86" t="s">
        <v>19</v>
      </c>
    </row>
    <row r="175" spans="1:6" ht="15.75" thickBot="1">
      <c r="A175" s="88">
        <v>897</v>
      </c>
      <c r="B175" s="85">
        <v>2151</v>
      </c>
      <c r="C175" s="86" t="s">
        <v>283</v>
      </c>
      <c r="D175" s="86" t="s">
        <v>432</v>
      </c>
      <c r="E175" s="91">
        <v>1</v>
      </c>
      <c r="F175" s="86" t="s">
        <v>19</v>
      </c>
    </row>
    <row r="176" spans="1:6" ht="15.75" thickBot="1">
      <c r="A176" s="88">
        <v>6239</v>
      </c>
      <c r="B176" s="85">
        <v>2489</v>
      </c>
      <c r="C176" s="86" t="s">
        <v>289</v>
      </c>
      <c r="D176" s="86" t="s">
        <v>433</v>
      </c>
      <c r="E176" s="91">
        <v>1</v>
      </c>
      <c r="F176" s="86" t="s">
        <v>19</v>
      </c>
    </row>
    <row r="177" spans="1:6" ht="15.75" thickBot="1">
      <c r="A177" s="88">
        <v>819</v>
      </c>
      <c r="B177" s="85">
        <v>2024</v>
      </c>
      <c r="C177" s="86" t="s">
        <v>282</v>
      </c>
      <c r="D177" s="86" t="s">
        <v>434</v>
      </c>
      <c r="E177" s="91">
        <v>1</v>
      </c>
      <c r="F177" s="86" t="s">
        <v>19</v>
      </c>
    </row>
    <row r="178" spans="1:6" ht="15.75" thickBot="1">
      <c r="A178" s="88">
        <v>20701</v>
      </c>
      <c r="B178" s="85">
        <v>2092</v>
      </c>
      <c r="C178" s="86" t="s">
        <v>286</v>
      </c>
      <c r="D178" s="86" t="s">
        <v>435</v>
      </c>
      <c r="E178" s="91">
        <v>1</v>
      </c>
      <c r="F178" s="86" t="s">
        <v>19</v>
      </c>
    </row>
    <row r="179" spans="1:6" ht="15.75" thickBot="1">
      <c r="A179" s="88">
        <v>20699</v>
      </c>
      <c r="B179" s="85">
        <v>2075</v>
      </c>
      <c r="C179" s="86" t="s">
        <v>286</v>
      </c>
      <c r="D179" s="86" t="s">
        <v>436</v>
      </c>
      <c r="E179" s="91">
        <v>1</v>
      </c>
      <c r="F179" s="86" t="s">
        <v>19</v>
      </c>
    </row>
    <row r="180" spans="1:6" ht="15.75" thickBot="1">
      <c r="A180" s="88">
        <v>6231</v>
      </c>
      <c r="B180" s="85">
        <v>2232</v>
      </c>
      <c r="C180" s="86" t="s">
        <v>282</v>
      </c>
      <c r="D180" s="86" t="s">
        <v>437</v>
      </c>
      <c r="E180" s="91">
        <v>1</v>
      </c>
      <c r="F180" s="86" t="s">
        <v>19</v>
      </c>
    </row>
    <row r="181" spans="1:6" ht="15.75" thickBot="1">
      <c r="A181" s="88">
        <v>526</v>
      </c>
      <c r="B181" s="85">
        <v>2340</v>
      </c>
      <c r="C181" s="86" t="s">
        <v>291</v>
      </c>
      <c r="D181" s="86" t="s">
        <v>438</v>
      </c>
      <c r="E181" s="91">
        <v>3</v>
      </c>
      <c r="F181" s="86" t="s">
        <v>19</v>
      </c>
    </row>
    <row r="182" spans="1:6" ht="15.75" thickBot="1">
      <c r="A182" s="88">
        <v>1047</v>
      </c>
      <c r="B182" s="85">
        <v>2720</v>
      </c>
      <c r="C182" s="86" t="s">
        <v>288</v>
      </c>
      <c r="D182" s="86" t="s">
        <v>439</v>
      </c>
      <c r="E182" s="91">
        <v>4</v>
      </c>
      <c r="F182" s="86" t="s">
        <v>19</v>
      </c>
    </row>
    <row r="183" spans="1:6" ht="15.75" thickBot="1">
      <c r="A183" s="88">
        <v>5863</v>
      </c>
      <c r="B183" s="85">
        <v>2298</v>
      </c>
      <c r="C183" s="86" t="s">
        <v>279</v>
      </c>
      <c r="D183" s="86" t="s">
        <v>399</v>
      </c>
      <c r="E183" s="91">
        <v>1</v>
      </c>
      <c r="F183" s="86" t="s">
        <v>19</v>
      </c>
    </row>
    <row r="184" spans="1:6" ht="15.75" thickBot="1">
      <c r="A184" s="88">
        <v>6583</v>
      </c>
      <c r="B184" s="85">
        <v>2068</v>
      </c>
      <c r="C184" s="86" t="s">
        <v>286</v>
      </c>
      <c r="D184" s="86" t="s">
        <v>440</v>
      </c>
      <c r="E184" s="91">
        <v>1</v>
      </c>
      <c r="F184" s="86" t="s">
        <v>19</v>
      </c>
    </row>
    <row r="185" spans="1:6" ht="15.75" thickBot="1">
      <c r="A185" s="88">
        <v>276</v>
      </c>
      <c r="B185" s="85">
        <v>2586</v>
      </c>
      <c r="C185" s="86" t="s">
        <v>285</v>
      </c>
      <c r="D185" s="86" t="s">
        <v>441</v>
      </c>
      <c r="E185" s="91">
        <v>5</v>
      </c>
      <c r="F185" s="86" t="s">
        <v>19</v>
      </c>
    </row>
    <row r="186" spans="1:6" ht="15.75" thickBot="1">
      <c r="A186" s="88">
        <v>46</v>
      </c>
      <c r="B186" s="85">
        <v>2481</v>
      </c>
      <c r="C186" s="86" t="s">
        <v>289</v>
      </c>
      <c r="D186" s="86" t="s">
        <v>442</v>
      </c>
      <c r="E186" s="91">
        <v>4</v>
      </c>
      <c r="F186" s="86" t="s">
        <v>19</v>
      </c>
    </row>
    <row r="187" spans="1:6" ht="15.75" thickBot="1">
      <c r="A187" s="88">
        <v>961</v>
      </c>
      <c r="B187" s="85">
        <v>2800</v>
      </c>
      <c r="C187" s="86" t="s">
        <v>290</v>
      </c>
      <c r="D187" s="86" t="s">
        <v>362</v>
      </c>
      <c r="E187" s="91">
        <v>3</v>
      </c>
      <c r="F187" s="86" t="s">
        <v>19</v>
      </c>
    </row>
    <row r="188" spans="1:6" ht="15.75" thickBot="1">
      <c r="A188" s="88">
        <v>569</v>
      </c>
      <c r="B188" s="85">
        <v>2325</v>
      </c>
      <c r="C188" s="86" t="s">
        <v>279</v>
      </c>
      <c r="D188" s="86" t="s">
        <v>320</v>
      </c>
      <c r="E188" s="91">
        <v>3</v>
      </c>
      <c r="F188" s="86" t="s">
        <v>19</v>
      </c>
    </row>
    <row r="189" spans="1:6" ht="15.75" thickBot="1">
      <c r="A189" s="88">
        <v>166</v>
      </c>
      <c r="B189" s="85">
        <v>2330</v>
      </c>
      <c r="C189" s="86" t="s">
        <v>279</v>
      </c>
      <c r="D189" s="86" t="s">
        <v>443</v>
      </c>
      <c r="E189" s="91">
        <v>4</v>
      </c>
      <c r="F189" s="86" t="s">
        <v>19</v>
      </c>
    </row>
    <row r="190" spans="1:6" ht="15.75" thickBot="1">
      <c r="A190" s="88">
        <v>350</v>
      </c>
      <c r="B190" s="85">
        <v>2320</v>
      </c>
      <c r="C190" s="86" t="s">
        <v>279</v>
      </c>
      <c r="D190" s="86" t="s">
        <v>444</v>
      </c>
      <c r="E190" s="91">
        <v>1</v>
      </c>
      <c r="F190" s="86" t="s">
        <v>19</v>
      </c>
    </row>
    <row r="191" spans="1:6" ht="15.75" thickBot="1">
      <c r="A191" s="88">
        <v>136</v>
      </c>
      <c r="B191" s="85">
        <v>2333</v>
      </c>
      <c r="C191" s="86" t="s">
        <v>279</v>
      </c>
      <c r="D191" s="86" t="s">
        <v>445</v>
      </c>
      <c r="E191" s="91">
        <v>4</v>
      </c>
      <c r="F191" s="86" t="s">
        <v>19</v>
      </c>
    </row>
    <row r="192" spans="1:6" ht="15.75" thickBot="1">
      <c r="A192" s="88">
        <v>477</v>
      </c>
      <c r="B192" s="85">
        <v>2280</v>
      </c>
      <c r="C192" s="86" t="s">
        <v>279</v>
      </c>
      <c r="D192" s="86" t="s">
        <v>446</v>
      </c>
      <c r="E192" s="91">
        <v>1</v>
      </c>
      <c r="F192" s="86" t="s">
        <v>19</v>
      </c>
    </row>
    <row r="193" spans="1:6" ht="15.75" thickBot="1">
      <c r="A193" s="88">
        <v>1173</v>
      </c>
      <c r="B193" s="85">
        <v>2112</v>
      </c>
      <c r="C193" s="86" t="s">
        <v>286</v>
      </c>
      <c r="D193" s="86" t="s">
        <v>447</v>
      </c>
      <c r="E193" s="91">
        <v>1</v>
      </c>
      <c r="F193" s="86" t="s">
        <v>19</v>
      </c>
    </row>
    <row r="194" spans="1:6" ht="15.75" thickBot="1">
      <c r="A194" s="88">
        <v>309</v>
      </c>
      <c r="B194" s="85">
        <v>2282</v>
      </c>
      <c r="C194" s="86" t="s">
        <v>279</v>
      </c>
      <c r="D194" s="86" t="s">
        <v>448</v>
      </c>
      <c r="E194" s="91">
        <v>1</v>
      </c>
      <c r="F194" s="86" t="s">
        <v>19</v>
      </c>
    </row>
    <row r="195" spans="1:6" ht="15.75" thickBot="1">
      <c r="A195" s="88">
        <v>5428</v>
      </c>
      <c r="B195" s="85">
        <v>2304</v>
      </c>
      <c r="C195" s="86" t="s">
        <v>279</v>
      </c>
      <c r="D195" s="86" t="s">
        <v>346</v>
      </c>
      <c r="E195" s="91">
        <v>1</v>
      </c>
      <c r="F195" s="86" t="s">
        <v>19</v>
      </c>
    </row>
    <row r="196" spans="1:6" ht="15.75" thickBot="1">
      <c r="A196" s="88">
        <v>470</v>
      </c>
      <c r="B196" s="85">
        <v>2298</v>
      </c>
      <c r="C196" s="86" t="s">
        <v>279</v>
      </c>
      <c r="D196" s="86" t="s">
        <v>399</v>
      </c>
      <c r="E196" s="91">
        <v>1</v>
      </c>
      <c r="F196" s="86" t="s">
        <v>19</v>
      </c>
    </row>
    <row r="197" spans="1:6" ht="15.75" thickBot="1">
      <c r="A197" s="88">
        <v>68</v>
      </c>
      <c r="B197" s="85">
        <v>2430</v>
      </c>
      <c r="C197" s="86" t="s">
        <v>287</v>
      </c>
      <c r="D197" s="86" t="s">
        <v>337</v>
      </c>
      <c r="E197" s="91">
        <v>3</v>
      </c>
      <c r="F197" s="86" t="s">
        <v>19</v>
      </c>
    </row>
    <row r="198" spans="1:6" ht="15.75" thickBot="1">
      <c r="A198" s="88">
        <v>486</v>
      </c>
      <c r="B198" s="85">
        <v>2319</v>
      </c>
      <c r="C198" s="86" t="s">
        <v>279</v>
      </c>
      <c r="D198" s="86" t="s">
        <v>449</v>
      </c>
      <c r="E198" s="91">
        <v>5</v>
      </c>
      <c r="F198" s="86" t="s">
        <v>19</v>
      </c>
    </row>
    <row r="199" spans="1:6" ht="15.75" thickBot="1">
      <c r="A199" s="88">
        <v>5869</v>
      </c>
      <c r="B199" s="85">
        <v>2285</v>
      </c>
      <c r="C199" s="86" t="s">
        <v>279</v>
      </c>
      <c r="D199" s="86" t="s">
        <v>450</v>
      </c>
      <c r="E199" s="91">
        <v>1</v>
      </c>
      <c r="F199" s="86" t="s">
        <v>19</v>
      </c>
    </row>
    <row r="200" spans="1:6" ht="15.75" thickBot="1">
      <c r="A200" s="88">
        <v>642</v>
      </c>
      <c r="B200" s="85">
        <v>2141</v>
      </c>
      <c r="C200" s="86" t="s">
        <v>283</v>
      </c>
      <c r="D200" s="86" t="s">
        <v>451</v>
      </c>
      <c r="E200" s="91">
        <v>1</v>
      </c>
      <c r="F200" s="86" t="s">
        <v>19</v>
      </c>
    </row>
    <row r="201" spans="1:6" ht="15.75" thickBot="1">
      <c r="A201" s="88">
        <v>939</v>
      </c>
      <c r="B201" s="85">
        <v>2194</v>
      </c>
      <c r="C201" s="86" t="s">
        <v>277</v>
      </c>
      <c r="D201" s="86" t="s">
        <v>425</v>
      </c>
      <c r="E201" s="91">
        <v>1</v>
      </c>
      <c r="F201" s="86" t="s">
        <v>19</v>
      </c>
    </row>
    <row r="202" spans="1:6" ht="15.75" thickBot="1">
      <c r="A202" s="88">
        <v>386</v>
      </c>
      <c r="B202" s="85">
        <v>2176</v>
      </c>
      <c r="C202" s="86" t="s">
        <v>278</v>
      </c>
      <c r="D202" s="86" t="s">
        <v>452</v>
      </c>
      <c r="E202" s="91">
        <v>1</v>
      </c>
      <c r="F202" s="86" t="s">
        <v>19</v>
      </c>
    </row>
    <row r="203" spans="1:6" ht="15.75" thickBot="1">
      <c r="A203" s="88">
        <v>679</v>
      </c>
      <c r="B203" s="85">
        <v>2223</v>
      </c>
      <c r="C203" s="86" t="s">
        <v>282</v>
      </c>
      <c r="D203" s="86" t="s">
        <v>453</v>
      </c>
      <c r="E203" s="91">
        <v>1</v>
      </c>
      <c r="F203" s="86" t="s">
        <v>19</v>
      </c>
    </row>
    <row r="204" spans="1:6" ht="15.75" thickBot="1">
      <c r="A204" s="88">
        <v>899</v>
      </c>
      <c r="B204" s="85">
        <v>2216</v>
      </c>
      <c r="C204" s="86" t="s">
        <v>282</v>
      </c>
      <c r="D204" s="86" t="s">
        <v>454</v>
      </c>
      <c r="E204" s="91">
        <v>1</v>
      </c>
      <c r="F204" s="86" t="s">
        <v>19</v>
      </c>
    </row>
    <row r="205" spans="1:6" ht="15.75" thickBot="1">
      <c r="A205" s="88">
        <v>1104</v>
      </c>
      <c r="B205" s="85">
        <v>2046</v>
      </c>
      <c r="C205" s="86" t="s">
        <v>277</v>
      </c>
      <c r="D205" s="86" t="s">
        <v>455</v>
      </c>
      <c r="E205" s="91">
        <v>1</v>
      </c>
      <c r="F205" s="86" t="s">
        <v>19</v>
      </c>
    </row>
    <row r="206" spans="1:6" ht="15.75" thickBot="1">
      <c r="A206" s="88">
        <v>888</v>
      </c>
      <c r="B206" s="85">
        <v>2224</v>
      </c>
      <c r="C206" s="86" t="s">
        <v>282</v>
      </c>
      <c r="D206" s="86" t="s">
        <v>456</v>
      </c>
      <c r="E206" s="91">
        <v>1</v>
      </c>
      <c r="F206" s="86" t="s">
        <v>19</v>
      </c>
    </row>
    <row r="207" spans="1:6" ht="15.75" thickBot="1">
      <c r="A207" s="88">
        <v>5717</v>
      </c>
      <c r="B207" s="85">
        <v>2156</v>
      </c>
      <c r="C207" s="86" t="s">
        <v>283</v>
      </c>
      <c r="D207" s="86" t="s">
        <v>355</v>
      </c>
      <c r="E207" s="91">
        <v>1</v>
      </c>
      <c r="F207" s="86" t="s">
        <v>19</v>
      </c>
    </row>
    <row r="208" spans="1:6" ht="15.75" thickBot="1">
      <c r="A208" s="88">
        <v>552</v>
      </c>
      <c r="B208" s="85">
        <v>2753</v>
      </c>
      <c r="C208" s="86" t="s">
        <v>292</v>
      </c>
      <c r="D208" s="86" t="s">
        <v>457</v>
      </c>
      <c r="E208" s="91">
        <v>1</v>
      </c>
      <c r="F208" s="86" t="s">
        <v>19</v>
      </c>
    </row>
    <row r="209" spans="1:6" ht="15.75" thickBot="1">
      <c r="A209" s="88">
        <v>877</v>
      </c>
      <c r="B209" s="85">
        <v>2066</v>
      </c>
      <c r="C209" s="86" t="s">
        <v>286</v>
      </c>
      <c r="D209" s="86" t="s">
        <v>458</v>
      </c>
      <c r="E209" s="91">
        <v>1</v>
      </c>
      <c r="F209" s="86" t="s">
        <v>19</v>
      </c>
    </row>
    <row r="210" spans="1:6" ht="15.75" thickBot="1">
      <c r="A210" s="88">
        <v>437</v>
      </c>
      <c r="B210" s="85">
        <v>2291</v>
      </c>
      <c r="C210" s="86" t="s">
        <v>279</v>
      </c>
      <c r="D210" s="86" t="s">
        <v>349</v>
      </c>
      <c r="E210" s="91">
        <v>1</v>
      </c>
      <c r="F210" s="86" t="s">
        <v>19</v>
      </c>
    </row>
    <row r="211" spans="1:6" ht="15.75" thickBot="1">
      <c r="A211" s="88">
        <v>923</v>
      </c>
      <c r="B211" s="85">
        <v>2211</v>
      </c>
      <c r="C211" s="86" t="s">
        <v>278</v>
      </c>
      <c r="D211" s="86" t="s">
        <v>459</v>
      </c>
      <c r="E211" s="91">
        <v>1</v>
      </c>
      <c r="F211" s="86" t="s">
        <v>19</v>
      </c>
    </row>
    <row r="212" spans="1:6" ht="15.75" thickBot="1">
      <c r="A212" s="88">
        <v>10914</v>
      </c>
      <c r="B212" s="85">
        <v>2194</v>
      </c>
      <c r="C212" s="86" t="s">
        <v>277</v>
      </c>
      <c r="D212" s="86" t="s">
        <v>425</v>
      </c>
      <c r="E212" s="91">
        <v>1</v>
      </c>
      <c r="F212" s="86" t="s">
        <v>19</v>
      </c>
    </row>
    <row r="213" spans="1:6" ht="15.75" thickBot="1">
      <c r="A213" s="88">
        <v>472</v>
      </c>
      <c r="B213" s="85">
        <v>2154</v>
      </c>
      <c r="C213" s="86" t="s">
        <v>283</v>
      </c>
      <c r="D213" s="86" t="s">
        <v>460</v>
      </c>
      <c r="E213" s="91">
        <v>1</v>
      </c>
      <c r="F213" s="86" t="s">
        <v>19</v>
      </c>
    </row>
    <row r="214" spans="1:6" ht="15.75" thickBot="1">
      <c r="A214" s="88">
        <v>112</v>
      </c>
      <c r="B214" s="85">
        <v>2217</v>
      </c>
      <c r="C214" s="86" t="s">
        <v>282</v>
      </c>
      <c r="D214" s="86" t="s">
        <v>461</v>
      </c>
      <c r="E214" s="91">
        <v>1</v>
      </c>
      <c r="F214" s="86" t="s">
        <v>19</v>
      </c>
    </row>
    <row r="215" spans="1:6" ht="15.75" thickBot="1">
      <c r="A215" s="88">
        <v>188</v>
      </c>
      <c r="B215" s="85">
        <v>2720</v>
      </c>
      <c r="C215" s="86" t="s">
        <v>288</v>
      </c>
      <c r="D215" s="86" t="s">
        <v>439</v>
      </c>
      <c r="E215" s="91">
        <v>4</v>
      </c>
      <c r="F215" s="86" t="s">
        <v>19</v>
      </c>
    </row>
    <row r="216" spans="1:6" ht="15.75" thickBot="1">
      <c r="A216" s="88">
        <v>554</v>
      </c>
      <c r="B216" s="85">
        <v>2782</v>
      </c>
      <c r="C216" s="86" t="s">
        <v>292</v>
      </c>
      <c r="D216" s="86" t="s">
        <v>462</v>
      </c>
      <c r="E216" s="91">
        <v>1</v>
      </c>
      <c r="F216" s="86" t="s">
        <v>19</v>
      </c>
    </row>
    <row r="217" spans="1:6" ht="15.75" thickBot="1">
      <c r="A217" s="88">
        <v>5738</v>
      </c>
      <c r="B217" s="85">
        <v>2031</v>
      </c>
      <c r="C217" s="86" t="s">
        <v>282</v>
      </c>
      <c r="D217" s="86" t="s">
        <v>463</v>
      </c>
      <c r="E217" s="91">
        <v>1</v>
      </c>
      <c r="F217" s="86" t="s">
        <v>19</v>
      </c>
    </row>
    <row r="218" spans="1:6" ht="15.75" thickBot="1">
      <c r="A218" s="88">
        <v>551</v>
      </c>
      <c r="B218" s="85">
        <v>2304</v>
      </c>
      <c r="C218" s="86" t="s">
        <v>279</v>
      </c>
      <c r="D218" s="86" t="s">
        <v>389</v>
      </c>
      <c r="E218" s="91">
        <v>1</v>
      </c>
      <c r="F218" s="86" t="s">
        <v>19</v>
      </c>
    </row>
    <row r="219" spans="1:6" ht="15.75" thickBot="1">
      <c r="A219" s="88">
        <v>224</v>
      </c>
      <c r="B219" s="85">
        <v>2482</v>
      </c>
      <c r="C219" s="86" t="s">
        <v>289</v>
      </c>
      <c r="D219" s="86" t="s">
        <v>464</v>
      </c>
      <c r="E219" s="91">
        <v>5</v>
      </c>
      <c r="F219" s="86" t="s">
        <v>19</v>
      </c>
    </row>
    <row r="220" spans="1:6" ht="15.75" thickBot="1">
      <c r="A220" s="88">
        <v>281</v>
      </c>
      <c r="B220" s="85">
        <v>2178</v>
      </c>
      <c r="C220" s="86" t="s">
        <v>292</v>
      </c>
      <c r="D220" s="86" t="s">
        <v>465</v>
      </c>
      <c r="E220" s="91">
        <v>1</v>
      </c>
      <c r="F220" s="86" t="s">
        <v>19</v>
      </c>
    </row>
    <row r="221" spans="1:6" ht="15.75" thickBot="1">
      <c r="A221" s="88">
        <v>133</v>
      </c>
      <c r="B221" s="85">
        <v>2103</v>
      </c>
      <c r="C221" s="86" t="s">
        <v>286</v>
      </c>
      <c r="D221" s="86" t="s">
        <v>358</v>
      </c>
      <c r="E221" s="91">
        <v>1</v>
      </c>
      <c r="F221" s="86" t="s">
        <v>19</v>
      </c>
    </row>
    <row r="222" spans="1:6" ht="15.75" thickBot="1">
      <c r="A222" s="88">
        <v>1067</v>
      </c>
      <c r="B222" s="85">
        <v>2010</v>
      </c>
      <c r="C222" s="86" t="s">
        <v>282</v>
      </c>
      <c r="D222" s="86" t="s">
        <v>466</v>
      </c>
      <c r="E222" s="91">
        <v>1</v>
      </c>
      <c r="F222" s="86" t="s">
        <v>19</v>
      </c>
    </row>
    <row r="223" spans="1:6" ht="15.75" thickBot="1">
      <c r="A223" s="88">
        <v>159</v>
      </c>
      <c r="B223" s="85">
        <v>2212</v>
      </c>
      <c r="C223" s="86" t="s">
        <v>278</v>
      </c>
      <c r="D223" s="86" t="s">
        <v>392</v>
      </c>
      <c r="E223" s="91">
        <v>1</v>
      </c>
      <c r="F223" s="86" t="s">
        <v>19</v>
      </c>
    </row>
    <row r="224" spans="1:6" ht="15.75" thickBot="1">
      <c r="A224" s="88">
        <v>27500</v>
      </c>
      <c r="B224" s="85">
        <v>2170</v>
      </c>
      <c r="C224" s="86" t="s">
        <v>278</v>
      </c>
      <c r="D224" s="86" t="s">
        <v>467</v>
      </c>
      <c r="E224" s="91">
        <v>1</v>
      </c>
      <c r="F224" s="86" t="s">
        <v>19</v>
      </c>
    </row>
    <row r="225" spans="1:6" ht="15.75" thickBot="1">
      <c r="A225" s="88">
        <v>5635</v>
      </c>
      <c r="B225" s="85">
        <v>2132</v>
      </c>
      <c r="C225" s="86" t="s">
        <v>277</v>
      </c>
      <c r="D225" s="86" t="s">
        <v>468</v>
      </c>
      <c r="E225" s="91">
        <v>1</v>
      </c>
      <c r="F225" s="86" t="s">
        <v>19</v>
      </c>
    </row>
    <row r="226" spans="1:6" ht="15.75" thickBot="1">
      <c r="A226" s="88">
        <v>576</v>
      </c>
      <c r="B226" s="85">
        <v>2830</v>
      </c>
      <c r="C226" s="86" t="s">
        <v>280</v>
      </c>
      <c r="D226" s="86" t="s">
        <v>469</v>
      </c>
      <c r="E226" s="91">
        <v>3</v>
      </c>
      <c r="F226" s="86" t="s">
        <v>19</v>
      </c>
    </row>
    <row r="227" spans="1:6" ht="15.75" thickBot="1">
      <c r="A227" s="88">
        <v>82</v>
      </c>
      <c r="B227" s="85">
        <v>2871</v>
      </c>
      <c r="C227" s="86" t="s">
        <v>290</v>
      </c>
      <c r="D227" s="86" t="s">
        <v>470</v>
      </c>
      <c r="E227" s="91">
        <v>4</v>
      </c>
      <c r="F227" s="86" t="s">
        <v>19</v>
      </c>
    </row>
    <row r="228" spans="1:6" ht="15.75" thickBot="1">
      <c r="A228" s="88">
        <v>1031</v>
      </c>
      <c r="B228" s="85">
        <v>2049</v>
      </c>
      <c r="C228" s="86" t="s">
        <v>277</v>
      </c>
      <c r="D228" s="86" t="s">
        <v>471</v>
      </c>
      <c r="E228" s="91">
        <v>1</v>
      </c>
      <c r="F228" s="86" t="s">
        <v>19</v>
      </c>
    </row>
    <row r="229" spans="1:6" ht="15.75" thickBot="1">
      <c r="A229" s="88">
        <v>302</v>
      </c>
      <c r="B229" s="85">
        <v>2049</v>
      </c>
      <c r="C229" s="86" t="s">
        <v>277</v>
      </c>
      <c r="D229" s="86" t="s">
        <v>471</v>
      </c>
      <c r="E229" s="91">
        <v>1</v>
      </c>
      <c r="F229" s="86" t="s">
        <v>19</v>
      </c>
    </row>
    <row r="230" spans="1:6" ht="15.75" thickBot="1">
      <c r="A230" s="88">
        <v>555</v>
      </c>
      <c r="B230" s="85">
        <v>2795</v>
      </c>
      <c r="C230" s="86" t="s">
        <v>290</v>
      </c>
      <c r="D230" s="86" t="s">
        <v>390</v>
      </c>
      <c r="E230" s="91">
        <v>3</v>
      </c>
      <c r="F230" s="86" t="s">
        <v>19</v>
      </c>
    </row>
    <row r="231" spans="1:6" ht="15.75" thickBot="1">
      <c r="A231" s="88">
        <v>459</v>
      </c>
      <c r="B231" s="85">
        <v>2536</v>
      </c>
      <c r="C231" s="86" t="s">
        <v>285</v>
      </c>
      <c r="D231" s="86" t="s">
        <v>472</v>
      </c>
      <c r="E231" s="91">
        <v>4</v>
      </c>
      <c r="F231" s="86" t="s">
        <v>19</v>
      </c>
    </row>
    <row r="232" spans="1:6" ht="15.75" thickBot="1">
      <c r="A232" s="88">
        <v>196</v>
      </c>
      <c r="B232" s="85">
        <v>2076</v>
      </c>
      <c r="C232" s="86" t="s">
        <v>286</v>
      </c>
      <c r="D232" s="86" t="s">
        <v>473</v>
      </c>
      <c r="E232" s="91">
        <v>1</v>
      </c>
      <c r="F232" s="86" t="s">
        <v>19</v>
      </c>
    </row>
    <row r="233" spans="1:6" ht="15.75" thickBot="1">
      <c r="A233" s="88">
        <v>5563</v>
      </c>
      <c r="B233" s="85">
        <v>2259</v>
      </c>
      <c r="C233" s="86" t="s">
        <v>281</v>
      </c>
      <c r="D233" s="86" t="s">
        <v>350</v>
      </c>
      <c r="E233" s="91">
        <v>1</v>
      </c>
      <c r="F233" s="86" t="s">
        <v>19</v>
      </c>
    </row>
    <row r="234" spans="1:6" ht="15.75" thickBot="1">
      <c r="A234" s="88">
        <v>268</v>
      </c>
      <c r="B234" s="85">
        <v>2232</v>
      </c>
      <c r="C234" s="86" t="s">
        <v>282</v>
      </c>
      <c r="D234" s="86" t="s">
        <v>437</v>
      </c>
      <c r="E234" s="91">
        <v>1</v>
      </c>
      <c r="F234" s="86" t="s">
        <v>19</v>
      </c>
    </row>
    <row r="235" spans="1:6" ht="15.75" thickBot="1">
      <c r="A235" s="88">
        <v>851</v>
      </c>
      <c r="B235" s="85">
        <v>2110</v>
      </c>
      <c r="C235" s="86" t="s">
        <v>286</v>
      </c>
      <c r="D235" s="86" t="s">
        <v>474</v>
      </c>
      <c r="E235" s="91">
        <v>1</v>
      </c>
      <c r="F235" s="86" t="s">
        <v>19</v>
      </c>
    </row>
    <row r="236" spans="1:6" ht="15.75" thickBot="1">
      <c r="A236" s="88">
        <v>1049</v>
      </c>
      <c r="B236" s="85">
        <v>2450</v>
      </c>
      <c r="C236" s="86" t="s">
        <v>287</v>
      </c>
      <c r="D236" s="86" t="s">
        <v>475</v>
      </c>
      <c r="E236" s="91">
        <v>3</v>
      </c>
      <c r="F236" s="86" t="s">
        <v>19</v>
      </c>
    </row>
    <row r="237" spans="1:6" ht="15.75" thickBot="1">
      <c r="A237" s="88">
        <v>103</v>
      </c>
      <c r="B237" s="85">
        <v>2221</v>
      </c>
      <c r="C237" s="86" t="s">
        <v>282</v>
      </c>
      <c r="D237" s="86" t="s">
        <v>406</v>
      </c>
      <c r="E237" s="91">
        <v>1</v>
      </c>
      <c r="F237" s="86" t="s">
        <v>19</v>
      </c>
    </row>
    <row r="238" spans="1:6" ht="15.75" thickBot="1">
      <c r="A238" s="88">
        <v>5470</v>
      </c>
      <c r="B238" s="85">
        <v>2795</v>
      </c>
      <c r="C238" s="86" t="s">
        <v>290</v>
      </c>
      <c r="D238" s="86" t="s">
        <v>390</v>
      </c>
      <c r="E238" s="91">
        <v>3</v>
      </c>
      <c r="F238" s="86" t="s">
        <v>19</v>
      </c>
    </row>
    <row r="239" spans="1:6" ht="15.75" thickBot="1">
      <c r="A239" s="88">
        <v>93</v>
      </c>
      <c r="B239" s="85">
        <v>2460</v>
      </c>
      <c r="C239" s="86" t="s">
        <v>289</v>
      </c>
      <c r="D239" s="86" t="s">
        <v>476</v>
      </c>
      <c r="E239" s="91">
        <v>3</v>
      </c>
      <c r="F239" s="86" t="s">
        <v>19</v>
      </c>
    </row>
    <row r="240" spans="1:6" ht="15.75" thickBot="1">
      <c r="A240" s="88">
        <v>392</v>
      </c>
      <c r="B240" s="85">
        <v>2800</v>
      </c>
      <c r="C240" s="86" t="s">
        <v>290</v>
      </c>
      <c r="D240" s="86" t="s">
        <v>362</v>
      </c>
      <c r="E240" s="91">
        <v>3</v>
      </c>
      <c r="F240" s="86" t="s">
        <v>19</v>
      </c>
    </row>
    <row r="241" spans="1:6" ht="15.75" thickBot="1">
      <c r="A241" s="88">
        <v>127</v>
      </c>
      <c r="B241" s="85">
        <v>2036</v>
      </c>
      <c r="C241" s="86" t="s">
        <v>282</v>
      </c>
      <c r="D241" s="86" t="s">
        <v>477</v>
      </c>
      <c r="E241" s="91">
        <v>1</v>
      </c>
      <c r="F241" s="86" t="s">
        <v>19</v>
      </c>
    </row>
    <row r="242" spans="1:6" ht="15.75" thickBot="1">
      <c r="A242" s="88">
        <v>220</v>
      </c>
      <c r="B242" s="85">
        <v>2305</v>
      </c>
      <c r="C242" s="86" t="s">
        <v>279</v>
      </c>
      <c r="D242" s="86" t="s">
        <v>478</v>
      </c>
      <c r="E242" s="91">
        <v>1</v>
      </c>
      <c r="F242" s="86" t="s">
        <v>19</v>
      </c>
    </row>
    <row r="243" spans="1:6" ht="15.75" thickBot="1">
      <c r="A243" s="88">
        <v>102</v>
      </c>
      <c r="B243" s="85">
        <v>2110</v>
      </c>
      <c r="C243" s="86" t="s">
        <v>286</v>
      </c>
      <c r="D243" s="86" t="s">
        <v>474</v>
      </c>
      <c r="E243" s="91">
        <v>1</v>
      </c>
      <c r="F243" s="86" t="s">
        <v>19</v>
      </c>
    </row>
    <row r="244" spans="1:6" ht="15.75" thickBot="1">
      <c r="A244" s="88">
        <v>277</v>
      </c>
      <c r="B244" s="85">
        <v>2450</v>
      </c>
      <c r="C244" s="86" t="s">
        <v>287</v>
      </c>
      <c r="D244" s="86" t="s">
        <v>475</v>
      </c>
      <c r="E244" s="91">
        <v>3</v>
      </c>
      <c r="F244" s="86" t="s">
        <v>19</v>
      </c>
    </row>
    <row r="245" spans="1:6" ht="15.75" thickBot="1">
      <c r="A245" s="88">
        <v>217</v>
      </c>
      <c r="B245" s="85">
        <v>2506</v>
      </c>
      <c r="C245" s="86" t="s">
        <v>284</v>
      </c>
      <c r="D245" s="86" t="s">
        <v>479</v>
      </c>
      <c r="E245" s="91">
        <v>1</v>
      </c>
      <c r="F245" s="86" t="s">
        <v>19</v>
      </c>
    </row>
    <row r="246" spans="1:6" ht="15.75" thickBot="1">
      <c r="A246" s="88">
        <v>74</v>
      </c>
      <c r="B246" s="85">
        <v>2830</v>
      </c>
      <c r="C246" s="86" t="s">
        <v>280</v>
      </c>
      <c r="D246" s="86" t="s">
        <v>469</v>
      </c>
      <c r="E246" s="91">
        <v>3</v>
      </c>
      <c r="F246" s="86" t="s">
        <v>19</v>
      </c>
    </row>
    <row r="247" spans="1:6" ht="15.75" thickBot="1">
      <c r="A247" s="88">
        <v>7619</v>
      </c>
      <c r="B247" s="85">
        <v>2063</v>
      </c>
      <c r="C247" s="86" t="s">
        <v>286</v>
      </c>
      <c r="D247" s="86" t="s">
        <v>440</v>
      </c>
      <c r="E247" s="91">
        <v>1</v>
      </c>
      <c r="F247" s="86" t="s">
        <v>19</v>
      </c>
    </row>
    <row r="248" spans="1:6" ht="15.75" thickBot="1">
      <c r="A248" s="88">
        <v>6880</v>
      </c>
      <c r="B248" s="85">
        <v>2066</v>
      </c>
      <c r="C248" s="86" t="s">
        <v>286</v>
      </c>
      <c r="D248" s="86" t="s">
        <v>480</v>
      </c>
      <c r="E248" s="91">
        <v>1</v>
      </c>
      <c r="F248" s="86" t="s">
        <v>19</v>
      </c>
    </row>
    <row r="249" spans="1:6" ht="15.75" thickBot="1">
      <c r="A249" s="88">
        <v>955</v>
      </c>
      <c r="B249" s="85">
        <v>2650</v>
      </c>
      <c r="C249" s="86" t="s">
        <v>288</v>
      </c>
      <c r="D249" s="86" t="s">
        <v>481</v>
      </c>
      <c r="E249" s="91">
        <v>3</v>
      </c>
      <c r="F249" s="86" t="s">
        <v>19</v>
      </c>
    </row>
    <row r="250" spans="1:6" ht="15.75" thickBot="1">
      <c r="A250" s="88">
        <v>278</v>
      </c>
      <c r="B250" s="85">
        <v>2010</v>
      </c>
      <c r="C250" s="86" t="s">
        <v>282</v>
      </c>
      <c r="D250" s="86" t="s">
        <v>466</v>
      </c>
      <c r="E250" s="91">
        <v>1</v>
      </c>
      <c r="F250" s="86" t="s">
        <v>19</v>
      </c>
    </row>
    <row r="251" spans="1:6" ht="15.75" thickBot="1">
      <c r="A251" s="88">
        <v>5179</v>
      </c>
      <c r="B251" s="85">
        <v>2526</v>
      </c>
      <c r="C251" s="86" t="s">
        <v>284</v>
      </c>
      <c r="D251" s="86" t="s">
        <v>482</v>
      </c>
      <c r="E251" s="91">
        <v>1</v>
      </c>
      <c r="F251" s="86" t="s">
        <v>19</v>
      </c>
    </row>
    <row r="252" spans="1:6" ht="15.75" thickBot="1">
      <c r="A252" s="88">
        <v>176</v>
      </c>
      <c r="B252" s="85">
        <v>2010</v>
      </c>
      <c r="C252" s="86" t="s">
        <v>282</v>
      </c>
      <c r="D252" s="86" t="s">
        <v>483</v>
      </c>
      <c r="E252" s="91">
        <v>1</v>
      </c>
      <c r="F252" s="86" t="s">
        <v>19</v>
      </c>
    </row>
    <row r="253" spans="1:6" ht="15.75" thickBot="1">
      <c r="A253" s="88">
        <v>374</v>
      </c>
      <c r="B253" s="85">
        <v>2440</v>
      </c>
      <c r="C253" s="86" t="s">
        <v>287</v>
      </c>
      <c r="D253" s="86" t="s">
        <v>411</v>
      </c>
      <c r="E253" s="91">
        <v>4</v>
      </c>
      <c r="F253" s="86" t="s">
        <v>19</v>
      </c>
    </row>
    <row r="254" spans="1:6" ht="15.75" thickBot="1">
      <c r="A254" s="88">
        <v>5708</v>
      </c>
      <c r="B254" s="85">
        <v>2250</v>
      </c>
      <c r="C254" s="86" t="s">
        <v>281</v>
      </c>
      <c r="D254" s="86" t="s">
        <v>323</v>
      </c>
      <c r="E254" s="91">
        <v>1</v>
      </c>
      <c r="F254" s="86" t="s">
        <v>19</v>
      </c>
    </row>
    <row r="255" spans="1:6" ht="15.75" thickBot="1">
      <c r="A255" s="88">
        <v>400</v>
      </c>
      <c r="B255" s="85">
        <v>2024</v>
      </c>
      <c r="C255" s="86" t="s">
        <v>282</v>
      </c>
      <c r="D255" s="86" t="s">
        <v>434</v>
      </c>
      <c r="E255" s="91">
        <v>1</v>
      </c>
      <c r="F255" s="86" t="s">
        <v>19</v>
      </c>
    </row>
    <row r="256" spans="1:6" ht="15.75" thickBot="1">
      <c r="A256" s="88">
        <v>498</v>
      </c>
      <c r="B256" s="85">
        <v>2010</v>
      </c>
      <c r="C256" s="86" t="s">
        <v>282</v>
      </c>
      <c r="D256" s="86" t="s">
        <v>466</v>
      </c>
      <c r="E256" s="91">
        <v>1</v>
      </c>
      <c r="F256" s="86" t="s">
        <v>19</v>
      </c>
    </row>
    <row r="257" spans="1:6" ht="15.75" thickBot="1">
      <c r="A257" s="88">
        <v>150</v>
      </c>
      <c r="B257" s="85">
        <v>2126</v>
      </c>
      <c r="C257" s="86" t="s">
        <v>286</v>
      </c>
      <c r="D257" s="86" t="s">
        <v>484</v>
      </c>
      <c r="E257" s="91">
        <v>1</v>
      </c>
      <c r="F257" s="86" t="s">
        <v>19</v>
      </c>
    </row>
    <row r="258" spans="1:6" ht="15.75" thickBot="1">
      <c r="A258" s="88">
        <v>241</v>
      </c>
      <c r="B258" s="85">
        <v>2162</v>
      </c>
      <c r="C258" s="86" t="s">
        <v>278</v>
      </c>
      <c r="D258" s="86" t="s">
        <v>319</v>
      </c>
      <c r="E258" s="91">
        <v>1</v>
      </c>
      <c r="F258" s="86" t="s">
        <v>19</v>
      </c>
    </row>
    <row r="259" spans="1:6" ht="15.75" thickBot="1">
      <c r="A259" s="88">
        <v>7222</v>
      </c>
      <c r="B259" s="85">
        <v>2046</v>
      </c>
      <c r="C259" s="86" t="s">
        <v>277</v>
      </c>
      <c r="D259" s="86" t="s">
        <v>391</v>
      </c>
      <c r="E259" s="91">
        <v>1</v>
      </c>
      <c r="F259" s="86" t="s">
        <v>19</v>
      </c>
    </row>
    <row r="260" spans="1:6" ht="15.75" thickBot="1">
      <c r="A260" s="88">
        <v>1141</v>
      </c>
      <c r="B260" s="85">
        <v>2206</v>
      </c>
      <c r="C260" s="86" t="s">
        <v>277</v>
      </c>
      <c r="D260" s="86" t="s">
        <v>485</v>
      </c>
      <c r="E260" s="91">
        <v>1</v>
      </c>
      <c r="F260" s="86" t="s">
        <v>19</v>
      </c>
    </row>
    <row r="261" spans="1:6" ht="15.75" thickBot="1">
      <c r="A261" s="88">
        <v>216</v>
      </c>
      <c r="B261" s="85">
        <v>2077</v>
      </c>
      <c r="C261" s="86" t="s">
        <v>286</v>
      </c>
      <c r="D261" s="86" t="s">
        <v>486</v>
      </c>
      <c r="E261" s="91">
        <v>1</v>
      </c>
      <c r="F261" s="86" t="s">
        <v>19</v>
      </c>
    </row>
    <row r="262" spans="1:6" ht="15.75" thickBot="1">
      <c r="A262" s="88">
        <v>348</v>
      </c>
      <c r="B262" s="85">
        <v>2541</v>
      </c>
      <c r="C262" s="86" t="s">
        <v>284</v>
      </c>
      <c r="D262" s="86" t="s">
        <v>487</v>
      </c>
      <c r="E262" s="91">
        <v>3</v>
      </c>
      <c r="F262" s="86" t="s">
        <v>19</v>
      </c>
    </row>
    <row r="263" spans="1:6" ht="15.75" thickBot="1">
      <c r="A263" s="88">
        <v>655</v>
      </c>
      <c r="B263" s="85">
        <v>2136</v>
      </c>
      <c r="C263" s="86" t="s">
        <v>277</v>
      </c>
      <c r="D263" s="86" t="s">
        <v>468</v>
      </c>
      <c r="E263" s="91">
        <v>1</v>
      </c>
      <c r="F263" s="86" t="s">
        <v>19</v>
      </c>
    </row>
    <row r="264" spans="1:6" ht="15.75" thickBot="1">
      <c r="A264" s="88">
        <v>5456</v>
      </c>
      <c r="B264" s="85">
        <v>2540</v>
      </c>
      <c r="C264" s="86" t="s">
        <v>284</v>
      </c>
      <c r="D264" s="86" t="s">
        <v>488</v>
      </c>
      <c r="E264" s="91">
        <v>4</v>
      </c>
      <c r="F264" s="86" t="s">
        <v>19</v>
      </c>
    </row>
    <row r="265" spans="1:6" ht="15.75" thickBot="1">
      <c r="A265" s="88">
        <v>5714</v>
      </c>
      <c r="B265" s="85">
        <v>2450</v>
      </c>
      <c r="C265" s="86" t="s">
        <v>287</v>
      </c>
      <c r="D265" s="86" t="s">
        <v>475</v>
      </c>
      <c r="E265" s="91">
        <v>3</v>
      </c>
      <c r="F265" s="86" t="s">
        <v>19</v>
      </c>
    </row>
    <row r="266" spans="1:6" ht="15.75" thickBot="1">
      <c r="A266" s="88">
        <v>985</v>
      </c>
      <c r="B266" s="85">
        <v>2450</v>
      </c>
      <c r="C266" s="86" t="s">
        <v>287</v>
      </c>
      <c r="D266" s="86" t="s">
        <v>475</v>
      </c>
      <c r="E266" s="91">
        <v>3</v>
      </c>
      <c r="F266" s="86" t="s">
        <v>19</v>
      </c>
    </row>
    <row r="267" spans="1:6" ht="15.75" thickBot="1">
      <c r="A267" s="88">
        <v>5169</v>
      </c>
      <c r="B267" s="85">
        <v>2450</v>
      </c>
      <c r="C267" s="86" t="s">
        <v>287</v>
      </c>
      <c r="D267" s="86" t="s">
        <v>475</v>
      </c>
      <c r="E267" s="91">
        <v>3</v>
      </c>
      <c r="F267" s="86" t="s">
        <v>19</v>
      </c>
    </row>
    <row r="268" spans="1:6" ht="15.75" thickBot="1">
      <c r="A268" s="88">
        <v>701</v>
      </c>
      <c r="B268" s="85">
        <v>2204</v>
      </c>
      <c r="C268" s="86" t="s">
        <v>277</v>
      </c>
      <c r="D268" s="86" t="s">
        <v>489</v>
      </c>
      <c r="E268" s="91">
        <v>1</v>
      </c>
      <c r="F268" s="86" t="s">
        <v>19</v>
      </c>
    </row>
    <row r="269" spans="1:6" ht="15.75" thickBot="1">
      <c r="A269" s="88">
        <v>16388</v>
      </c>
      <c r="B269" s="85">
        <v>2787</v>
      </c>
      <c r="C269" s="86" t="s">
        <v>290</v>
      </c>
      <c r="D269" s="86" t="s">
        <v>490</v>
      </c>
      <c r="E269" s="91">
        <v>5</v>
      </c>
      <c r="F269" s="86" t="s">
        <v>19</v>
      </c>
    </row>
    <row r="270" spans="1:6" ht="15.75" thickBot="1">
      <c r="A270" s="88">
        <v>932</v>
      </c>
      <c r="B270" s="85">
        <v>2135</v>
      </c>
      <c r="C270" s="86" t="s">
        <v>277</v>
      </c>
      <c r="D270" s="86" t="s">
        <v>491</v>
      </c>
      <c r="E270" s="91">
        <v>1</v>
      </c>
      <c r="F270" s="86" t="s">
        <v>19</v>
      </c>
    </row>
    <row r="271" spans="1:6" ht="15.75" thickBot="1">
      <c r="A271" s="88">
        <v>6229</v>
      </c>
      <c r="B271" s="85">
        <v>2067</v>
      </c>
      <c r="C271" s="86" t="s">
        <v>286</v>
      </c>
      <c r="D271" s="86" t="s">
        <v>492</v>
      </c>
      <c r="E271" s="91">
        <v>1</v>
      </c>
      <c r="F271" s="86" t="s">
        <v>19</v>
      </c>
    </row>
    <row r="272" spans="1:6" ht="15.75" thickBot="1">
      <c r="A272" s="88">
        <v>507</v>
      </c>
      <c r="B272" s="85">
        <v>2138</v>
      </c>
      <c r="C272" s="86" t="s">
        <v>277</v>
      </c>
      <c r="D272" s="86" t="s">
        <v>493</v>
      </c>
      <c r="E272" s="91">
        <v>1</v>
      </c>
      <c r="F272" s="86" t="s">
        <v>19</v>
      </c>
    </row>
    <row r="273" spans="1:6" ht="15.75" thickBot="1">
      <c r="A273" s="88">
        <v>185</v>
      </c>
      <c r="B273" s="85">
        <v>2152</v>
      </c>
      <c r="C273" s="86" t="s">
        <v>283</v>
      </c>
      <c r="D273" s="86" t="s">
        <v>494</v>
      </c>
      <c r="E273" s="91">
        <v>1</v>
      </c>
      <c r="F273" s="86" t="s">
        <v>19</v>
      </c>
    </row>
    <row r="274" spans="1:6" ht="15.75" thickBot="1">
      <c r="A274" s="88">
        <v>232</v>
      </c>
      <c r="B274" s="85">
        <v>2827</v>
      </c>
      <c r="C274" s="86" t="s">
        <v>280</v>
      </c>
      <c r="D274" s="86" t="s">
        <v>495</v>
      </c>
      <c r="E274" s="91">
        <v>5</v>
      </c>
      <c r="F274" s="86" t="s">
        <v>19</v>
      </c>
    </row>
    <row r="275" spans="1:6" ht="15.75" thickBot="1">
      <c r="A275" s="88">
        <v>1126</v>
      </c>
      <c r="B275" s="85">
        <v>2790</v>
      </c>
      <c r="C275" s="86" t="s">
        <v>290</v>
      </c>
      <c r="D275" s="86" t="s">
        <v>496</v>
      </c>
      <c r="E275" s="91">
        <v>4</v>
      </c>
      <c r="F275" s="86" t="s">
        <v>19</v>
      </c>
    </row>
    <row r="276" spans="1:6" ht="15.75" thickBot="1">
      <c r="A276" s="88">
        <v>331</v>
      </c>
      <c r="B276" s="85">
        <v>2663</v>
      </c>
      <c r="C276" s="86" t="s">
        <v>288</v>
      </c>
      <c r="D276" s="86" t="s">
        <v>497</v>
      </c>
      <c r="E276" s="91">
        <v>5</v>
      </c>
      <c r="F276" s="86" t="s">
        <v>19</v>
      </c>
    </row>
    <row r="277" spans="1:6" ht="15.75" thickBot="1">
      <c r="A277" s="88">
        <v>60</v>
      </c>
      <c r="B277" s="85">
        <v>2357</v>
      </c>
      <c r="C277" s="86" t="s">
        <v>280</v>
      </c>
      <c r="D277" s="86" t="s">
        <v>498</v>
      </c>
      <c r="E277" s="91">
        <v>5</v>
      </c>
      <c r="F277" s="86" t="s">
        <v>19</v>
      </c>
    </row>
    <row r="278" spans="1:6" ht="15.75" thickBot="1">
      <c r="A278" s="88">
        <v>1057</v>
      </c>
      <c r="B278" s="85">
        <v>2357</v>
      </c>
      <c r="C278" s="86" t="s">
        <v>280</v>
      </c>
      <c r="D278" s="86" t="s">
        <v>498</v>
      </c>
      <c r="E278" s="91">
        <v>5</v>
      </c>
      <c r="F278" s="86" t="s">
        <v>19</v>
      </c>
    </row>
    <row r="279" spans="1:6" ht="15.75" thickBot="1">
      <c r="A279" s="88">
        <v>1099</v>
      </c>
      <c r="B279" s="85">
        <v>2590</v>
      </c>
      <c r="C279" s="86" t="s">
        <v>288</v>
      </c>
      <c r="D279" s="86" t="s">
        <v>499</v>
      </c>
      <c r="E279" s="91">
        <v>4</v>
      </c>
      <c r="F279" s="86" t="s">
        <v>19</v>
      </c>
    </row>
    <row r="280" spans="1:6" ht="15.75" thickBot="1">
      <c r="A280" s="88">
        <v>588</v>
      </c>
      <c r="B280" s="85">
        <v>2646</v>
      </c>
      <c r="C280" s="86" t="s">
        <v>288</v>
      </c>
      <c r="D280" s="86" t="s">
        <v>500</v>
      </c>
      <c r="E280" s="91">
        <v>4</v>
      </c>
      <c r="F280" s="86" t="s">
        <v>19</v>
      </c>
    </row>
    <row r="281" spans="1:6" ht="15.75" thickBot="1">
      <c r="A281" s="88">
        <v>5467</v>
      </c>
      <c r="B281" s="85">
        <v>2151</v>
      </c>
      <c r="C281" s="86" t="s">
        <v>283</v>
      </c>
      <c r="D281" s="86" t="s">
        <v>501</v>
      </c>
      <c r="E281" s="91">
        <v>1</v>
      </c>
      <c r="F281" s="86" t="s">
        <v>19</v>
      </c>
    </row>
    <row r="282" spans="1:6" ht="15.75" thickBot="1">
      <c r="A282" s="88">
        <v>19</v>
      </c>
      <c r="B282" s="85">
        <v>2478</v>
      </c>
      <c r="C282" s="86" t="s">
        <v>289</v>
      </c>
      <c r="D282" s="86" t="s">
        <v>421</v>
      </c>
      <c r="E282" s="91">
        <v>3</v>
      </c>
      <c r="F282" s="86" t="s">
        <v>19</v>
      </c>
    </row>
    <row r="283" spans="1:6" ht="15.75" thickBot="1">
      <c r="A283" s="88">
        <v>1075</v>
      </c>
      <c r="B283" s="85">
        <v>2478</v>
      </c>
      <c r="C283" s="86" t="s">
        <v>289</v>
      </c>
      <c r="D283" s="86" t="s">
        <v>421</v>
      </c>
      <c r="E283" s="91">
        <v>3</v>
      </c>
      <c r="F283" s="86" t="s">
        <v>19</v>
      </c>
    </row>
    <row r="284" spans="1:6" ht="15.75" thickBot="1">
      <c r="A284" s="88">
        <v>402</v>
      </c>
      <c r="B284" s="85">
        <v>2707</v>
      </c>
      <c r="C284" s="86" t="s">
        <v>288</v>
      </c>
      <c r="D284" s="86" t="s">
        <v>502</v>
      </c>
      <c r="E284" s="91">
        <v>5</v>
      </c>
      <c r="F284" s="86" t="s">
        <v>19</v>
      </c>
    </row>
    <row r="285" spans="1:6" ht="15.75" thickBot="1">
      <c r="A285" s="88">
        <v>3</v>
      </c>
      <c r="B285" s="85">
        <v>2640</v>
      </c>
      <c r="C285" s="86" t="s">
        <v>288</v>
      </c>
      <c r="D285" s="86" t="s">
        <v>503</v>
      </c>
      <c r="E285" s="91">
        <v>2</v>
      </c>
      <c r="F285" s="86" t="s">
        <v>19</v>
      </c>
    </row>
    <row r="286" spans="1:6" ht="15.75" thickBot="1">
      <c r="A286" s="88">
        <v>1156</v>
      </c>
      <c r="B286" s="85">
        <v>2536</v>
      </c>
      <c r="C286" s="86" t="s">
        <v>285</v>
      </c>
      <c r="D286" s="86" t="s">
        <v>472</v>
      </c>
      <c r="E286" s="91">
        <v>4</v>
      </c>
      <c r="F286" s="86" t="s">
        <v>19</v>
      </c>
    </row>
    <row r="287" spans="1:6" ht="15.75" thickBot="1">
      <c r="A287" s="88">
        <v>979</v>
      </c>
      <c r="B287" s="85">
        <v>2036</v>
      </c>
      <c r="C287" s="86" t="s">
        <v>282</v>
      </c>
      <c r="D287" s="86" t="s">
        <v>477</v>
      </c>
      <c r="E287" s="91">
        <v>1</v>
      </c>
      <c r="F287" s="86" t="s">
        <v>19</v>
      </c>
    </row>
    <row r="288" spans="1:6" ht="15.75" thickBot="1">
      <c r="A288" s="88">
        <v>296</v>
      </c>
      <c r="B288" s="85">
        <v>2067</v>
      </c>
      <c r="C288" s="86" t="s">
        <v>286</v>
      </c>
      <c r="D288" s="86" t="s">
        <v>492</v>
      </c>
      <c r="E288" s="91">
        <v>1</v>
      </c>
      <c r="F288" s="86" t="s">
        <v>19</v>
      </c>
    </row>
    <row r="289" spans="1:6" ht="15.75" thickBot="1">
      <c r="A289" s="88">
        <v>275</v>
      </c>
      <c r="B289" s="85">
        <v>2460</v>
      </c>
      <c r="C289" s="86" t="s">
        <v>289</v>
      </c>
      <c r="D289" s="86" t="s">
        <v>476</v>
      </c>
      <c r="E289" s="91">
        <v>3</v>
      </c>
      <c r="F289" s="86" t="s">
        <v>19</v>
      </c>
    </row>
    <row r="290" spans="1:6" ht="15.75" thickBot="1">
      <c r="A290" s="88">
        <v>1017</v>
      </c>
      <c r="B290" s="85">
        <v>2830</v>
      </c>
      <c r="C290" s="86" t="s">
        <v>280</v>
      </c>
      <c r="D290" s="86" t="s">
        <v>469</v>
      </c>
      <c r="E290" s="91">
        <v>3</v>
      </c>
      <c r="F290" s="86" t="s">
        <v>19</v>
      </c>
    </row>
    <row r="291" spans="1:6" ht="15.75" thickBot="1">
      <c r="A291" s="88">
        <v>22861</v>
      </c>
      <c r="B291" s="85">
        <v>2769</v>
      </c>
      <c r="C291" s="86" t="s">
        <v>283</v>
      </c>
      <c r="D291" s="86" t="s">
        <v>504</v>
      </c>
      <c r="E291" s="91">
        <v>1</v>
      </c>
      <c r="F291" s="86" t="s">
        <v>19</v>
      </c>
    </row>
    <row r="292" spans="1:6" ht="15.75" thickBot="1">
      <c r="A292" s="88">
        <v>22789</v>
      </c>
      <c r="B292" s="85">
        <v>2158</v>
      </c>
      <c r="C292" s="86" t="s">
        <v>283</v>
      </c>
      <c r="D292" s="86" t="s">
        <v>426</v>
      </c>
      <c r="E292" s="91">
        <v>1</v>
      </c>
      <c r="F292" s="86" t="s">
        <v>19</v>
      </c>
    </row>
    <row r="293" spans="1:6" ht="15.75" thickBot="1">
      <c r="A293" s="88">
        <v>5867</v>
      </c>
      <c r="B293" s="85">
        <v>2568</v>
      </c>
      <c r="C293" s="86" t="s">
        <v>278</v>
      </c>
      <c r="D293" s="86" t="s">
        <v>505</v>
      </c>
      <c r="E293" s="91">
        <v>1</v>
      </c>
      <c r="F293" s="86" t="s">
        <v>19</v>
      </c>
    </row>
    <row r="294" spans="1:6" ht="15.75" thickBot="1">
      <c r="A294" s="88">
        <v>320</v>
      </c>
      <c r="B294" s="85">
        <v>2733</v>
      </c>
      <c r="C294" s="86" t="s">
        <v>288</v>
      </c>
      <c r="D294" s="86" t="s">
        <v>506</v>
      </c>
      <c r="E294" s="91">
        <v>5</v>
      </c>
      <c r="F294" s="86" t="s">
        <v>19</v>
      </c>
    </row>
    <row r="295" spans="1:6" ht="15.75" thickBot="1">
      <c r="A295" s="88">
        <v>650</v>
      </c>
      <c r="B295" s="85">
        <v>2517</v>
      </c>
      <c r="C295" s="86" t="s">
        <v>284</v>
      </c>
      <c r="D295" s="86" t="s">
        <v>507</v>
      </c>
      <c r="E295" s="91">
        <v>1</v>
      </c>
      <c r="F295" s="86" t="s">
        <v>19</v>
      </c>
    </row>
    <row r="296" spans="1:6" ht="15.75" thickBot="1">
      <c r="A296" s="88">
        <v>430</v>
      </c>
      <c r="B296" s="85">
        <v>2097</v>
      </c>
      <c r="C296" s="86" t="s">
        <v>286</v>
      </c>
      <c r="D296" s="86" t="s">
        <v>508</v>
      </c>
      <c r="E296" s="91">
        <v>1</v>
      </c>
      <c r="F296" s="86" t="s">
        <v>19</v>
      </c>
    </row>
    <row r="297" spans="1:6" ht="15.75" thickBot="1">
      <c r="A297" s="88">
        <v>492</v>
      </c>
      <c r="B297" s="85">
        <v>2011</v>
      </c>
      <c r="C297" s="86" t="s">
        <v>282</v>
      </c>
      <c r="D297" s="86" t="s">
        <v>509</v>
      </c>
      <c r="E297" s="91">
        <v>1</v>
      </c>
      <c r="F297" s="86" t="s">
        <v>19</v>
      </c>
    </row>
    <row r="298" spans="1:6" ht="15.75" thickBot="1">
      <c r="A298" s="88">
        <v>195</v>
      </c>
      <c r="B298" s="85">
        <v>2076</v>
      </c>
      <c r="C298" s="86" t="s">
        <v>286</v>
      </c>
      <c r="D298" s="86" t="s">
        <v>510</v>
      </c>
      <c r="E298" s="91">
        <v>1</v>
      </c>
      <c r="F298" s="86" t="s">
        <v>19</v>
      </c>
    </row>
    <row r="299" spans="1:6" ht="15.75" thickBot="1">
      <c r="A299" s="88">
        <v>1085</v>
      </c>
      <c r="B299" s="85">
        <v>2343</v>
      </c>
      <c r="C299" s="86" t="s">
        <v>291</v>
      </c>
      <c r="D299" s="86" t="s">
        <v>511</v>
      </c>
      <c r="E299" s="91">
        <v>5</v>
      </c>
      <c r="F299" s="86" t="s">
        <v>19</v>
      </c>
    </row>
    <row r="300" spans="1:6" ht="15.75" thickBot="1">
      <c r="A300" s="88">
        <v>6384</v>
      </c>
      <c r="B300" s="85">
        <v>2655</v>
      </c>
      <c r="C300" s="86" t="s">
        <v>288</v>
      </c>
      <c r="D300" s="86" t="s">
        <v>339</v>
      </c>
      <c r="E300" s="91">
        <v>5</v>
      </c>
      <c r="F300" s="86" t="s">
        <v>19</v>
      </c>
    </row>
    <row r="301" spans="1:6" ht="15.75" thickBot="1">
      <c r="A301" s="88">
        <v>5490</v>
      </c>
      <c r="B301" s="85">
        <v>2444</v>
      </c>
      <c r="C301" s="86" t="s">
        <v>287</v>
      </c>
      <c r="D301" s="86" t="s">
        <v>360</v>
      </c>
      <c r="E301" s="91">
        <v>3</v>
      </c>
      <c r="F301" s="86" t="s">
        <v>19</v>
      </c>
    </row>
    <row r="302" spans="1:6" ht="15.75" thickBot="1">
      <c r="A302" s="88">
        <v>5874</v>
      </c>
      <c r="B302" s="85">
        <v>2640</v>
      </c>
      <c r="C302" s="86" t="s">
        <v>288</v>
      </c>
      <c r="D302" s="86" t="s">
        <v>412</v>
      </c>
      <c r="E302" s="91">
        <v>2</v>
      </c>
      <c r="F302" s="86" t="s">
        <v>19</v>
      </c>
    </row>
    <row r="303" spans="1:6" ht="15.75" thickBot="1">
      <c r="A303" s="88">
        <v>550</v>
      </c>
      <c r="B303" s="85">
        <v>2190</v>
      </c>
      <c r="C303" s="86" t="s">
        <v>278</v>
      </c>
      <c r="D303" s="86" t="s">
        <v>428</v>
      </c>
      <c r="E303" s="91">
        <v>1</v>
      </c>
      <c r="F303" s="86" t="s">
        <v>19</v>
      </c>
    </row>
    <row r="304" spans="1:6" ht="15.75" thickBot="1">
      <c r="A304" s="88">
        <v>941</v>
      </c>
      <c r="B304" s="85">
        <v>2207</v>
      </c>
      <c r="C304" s="86" t="s">
        <v>282</v>
      </c>
      <c r="D304" s="86" t="s">
        <v>400</v>
      </c>
      <c r="E304" s="91">
        <v>1</v>
      </c>
      <c r="F304" s="86" t="s">
        <v>19</v>
      </c>
    </row>
    <row r="305" spans="1:6" ht="15.75" thickBot="1">
      <c r="A305" s="88">
        <v>26994</v>
      </c>
      <c r="B305" s="85">
        <v>2221</v>
      </c>
      <c r="C305" s="86" t="s">
        <v>282</v>
      </c>
      <c r="D305" s="86" t="s">
        <v>406</v>
      </c>
      <c r="E305" s="91">
        <v>1</v>
      </c>
      <c r="F305" s="86" t="s">
        <v>19</v>
      </c>
    </row>
    <row r="306" spans="1:6" ht="15.75" thickBot="1">
      <c r="A306" s="88">
        <v>641</v>
      </c>
      <c r="B306" s="85">
        <v>2570</v>
      </c>
      <c r="C306" s="86" t="s">
        <v>278</v>
      </c>
      <c r="D306" s="86" t="s">
        <v>512</v>
      </c>
      <c r="E306" s="91">
        <v>1</v>
      </c>
      <c r="F306" s="86" t="s">
        <v>19</v>
      </c>
    </row>
    <row r="307" spans="1:6" ht="15.75" thickBot="1">
      <c r="A307" s="88">
        <v>5494</v>
      </c>
      <c r="B307" s="85">
        <v>2546</v>
      </c>
      <c r="C307" s="86" t="s">
        <v>285</v>
      </c>
      <c r="D307" s="86" t="s">
        <v>513</v>
      </c>
      <c r="E307" s="91">
        <v>5</v>
      </c>
      <c r="F307" s="86" t="s">
        <v>19</v>
      </c>
    </row>
    <row r="308" spans="1:6" ht="15.75" thickBot="1">
      <c r="A308" s="88">
        <v>804</v>
      </c>
      <c r="B308" s="85">
        <v>2121</v>
      </c>
      <c r="C308" s="86" t="s">
        <v>286</v>
      </c>
      <c r="D308" s="86" t="s">
        <v>514</v>
      </c>
      <c r="E308" s="91">
        <v>1</v>
      </c>
      <c r="F308" s="86" t="s">
        <v>19</v>
      </c>
    </row>
    <row r="309" spans="1:6" ht="15.75" thickBot="1">
      <c r="A309" s="88">
        <v>1041</v>
      </c>
      <c r="B309" s="85">
        <v>2525</v>
      </c>
      <c r="C309" s="86" t="s">
        <v>284</v>
      </c>
      <c r="D309" s="86" t="s">
        <v>515</v>
      </c>
      <c r="E309" s="91">
        <v>1</v>
      </c>
      <c r="F309" s="86" t="s">
        <v>19</v>
      </c>
    </row>
    <row r="310" spans="1:6" ht="15.75" thickBot="1">
      <c r="A310" s="88">
        <v>5715</v>
      </c>
      <c r="B310" s="85">
        <v>2428</v>
      </c>
      <c r="C310" s="86" t="s">
        <v>287</v>
      </c>
      <c r="D310" s="86" t="s">
        <v>384</v>
      </c>
      <c r="E310" s="91">
        <v>3</v>
      </c>
      <c r="F310" s="86" t="s">
        <v>19</v>
      </c>
    </row>
    <row r="311" spans="1:6" ht="15.75" thickBot="1">
      <c r="A311" s="88">
        <v>828</v>
      </c>
      <c r="B311" s="85">
        <v>2560</v>
      </c>
      <c r="C311" s="86" t="s">
        <v>278</v>
      </c>
      <c r="D311" s="86" t="s">
        <v>516</v>
      </c>
      <c r="E311" s="91">
        <v>1</v>
      </c>
      <c r="F311" s="86" t="s">
        <v>19</v>
      </c>
    </row>
    <row r="312" spans="1:6" ht="15.75" thickBot="1">
      <c r="A312" s="88">
        <v>1170</v>
      </c>
      <c r="B312" s="85">
        <v>2217</v>
      </c>
      <c r="C312" s="86" t="s">
        <v>282</v>
      </c>
      <c r="D312" s="86" t="s">
        <v>461</v>
      </c>
      <c r="E312" s="91">
        <v>1</v>
      </c>
      <c r="F312" s="86" t="s">
        <v>19</v>
      </c>
    </row>
    <row r="313" spans="1:6" ht="15.75" thickBot="1">
      <c r="A313" s="88">
        <v>882</v>
      </c>
      <c r="B313" s="85">
        <v>2093</v>
      </c>
      <c r="C313" s="86" t="s">
        <v>286</v>
      </c>
      <c r="D313" s="86" t="s">
        <v>338</v>
      </c>
      <c r="E313" s="91">
        <v>1</v>
      </c>
      <c r="F313" s="86" t="s">
        <v>19</v>
      </c>
    </row>
    <row r="314" spans="1:6" ht="15.75" thickBot="1">
      <c r="A314" s="88">
        <v>940</v>
      </c>
      <c r="B314" s="85">
        <v>2145</v>
      </c>
      <c r="C314" s="86" t="s">
        <v>283</v>
      </c>
      <c r="D314" s="86" t="s">
        <v>517</v>
      </c>
      <c r="E314" s="91">
        <v>1</v>
      </c>
      <c r="F314" s="86" t="s">
        <v>19</v>
      </c>
    </row>
    <row r="315" spans="1:6" ht="15.75" thickBot="1">
      <c r="A315" s="88">
        <v>614</v>
      </c>
      <c r="B315" s="85">
        <v>2112</v>
      </c>
      <c r="C315" s="86" t="s">
        <v>286</v>
      </c>
      <c r="D315" s="86" t="s">
        <v>447</v>
      </c>
      <c r="E315" s="91">
        <v>1</v>
      </c>
      <c r="F315" s="86" t="s">
        <v>19</v>
      </c>
    </row>
    <row r="316" spans="1:6" ht="15.75" thickBot="1">
      <c r="A316" s="88">
        <v>5699</v>
      </c>
      <c r="B316" s="85">
        <v>2430</v>
      </c>
      <c r="C316" s="86" t="s">
        <v>287</v>
      </c>
      <c r="D316" s="86" t="s">
        <v>337</v>
      </c>
      <c r="E316" s="91">
        <v>3</v>
      </c>
      <c r="F316" s="86" t="s">
        <v>19</v>
      </c>
    </row>
    <row r="317" spans="1:6" ht="15.75" thickBot="1">
      <c r="A317" s="88">
        <v>6382</v>
      </c>
      <c r="B317" s="85">
        <v>2324</v>
      </c>
      <c r="C317" s="86" t="s">
        <v>287</v>
      </c>
      <c r="D317" s="86" t="s">
        <v>518</v>
      </c>
      <c r="E317" s="91">
        <v>5</v>
      </c>
      <c r="F317" s="86" t="s">
        <v>19</v>
      </c>
    </row>
    <row r="318" spans="1:6" ht="15.75" thickBot="1">
      <c r="A318" s="88">
        <v>1087</v>
      </c>
      <c r="B318" s="85">
        <v>2428</v>
      </c>
      <c r="C318" s="86" t="s">
        <v>287</v>
      </c>
      <c r="D318" s="86" t="s">
        <v>519</v>
      </c>
      <c r="E318" s="91">
        <v>3</v>
      </c>
      <c r="F318" s="86" t="s">
        <v>19</v>
      </c>
    </row>
    <row r="319" spans="1:6" ht="15.75" thickBot="1">
      <c r="A319" s="88">
        <v>5462</v>
      </c>
      <c r="B319" s="85">
        <v>2068</v>
      </c>
      <c r="C319" s="86" t="s">
        <v>286</v>
      </c>
      <c r="D319" s="86" t="s">
        <v>440</v>
      </c>
      <c r="E319" s="91">
        <v>1</v>
      </c>
      <c r="F319" s="86" t="s">
        <v>19</v>
      </c>
    </row>
    <row r="320" spans="1:6" ht="15.75" thickBot="1">
      <c r="A320" s="88">
        <v>881</v>
      </c>
      <c r="B320" s="85">
        <v>2165</v>
      </c>
      <c r="C320" s="86" t="s">
        <v>278</v>
      </c>
      <c r="D320" s="86" t="s">
        <v>520</v>
      </c>
      <c r="E320" s="91">
        <v>1</v>
      </c>
      <c r="F320" s="86" t="s">
        <v>19</v>
      </c>
    </row>
    <row r="321" spans="1:6" ht="15.75" thickBot="1">
      <c r="A321" s="88">
        <v>5448</v>
      </c>
      <c r="B321" s="85">
        <v>2150</v>
      </c>
      <c r="C321" s="86" t="s">
        <v>283</v>
      </c>
      <c r="D321" s="86" t="s">
        <v>416</v>
      </c>
      <c r="E321" s="91">
        <v>1</v>
      </c>
      <c r="F321" s="86" t="s">
        <v>19</v>
      </c>
    </row>
    <row r="322" spans="1:6" ht="15.75" thickBot="1">
      <c r="A322" s="88">
        <v>667</v>
      </c>
      <c r="B322" s="85">
        <v>2222</v>
      </c>
      <c r="C322" s="86" t="s">
        <v>282</v>
      </c>
      <c r="D322" s="86" t="s">
        <v>521</v>
      </c>
      <c r="E322" s="91">
        <v>1</v>
      </c>
      <c r="F322" s="86" t="s">
        <v>19</v>
      </c>
    </row>
    <row r="323" spans="1:6" ht="15.75" thickBot="1">
      <c r="A323" s="88">
        <v>684</v>
      </c>
      <c r="B323" s="85">
        <v>2142</v>
      </c>
      <c r="C323" s="86" t="s">
        <v>283</v>
      </c>
      <c r="D323" s="86" t="s">
        <v>416</v>
      </c>
      <c r="E323" s="91">
        <v>1</v>
      </c>
      <c r="F323" s="86" t="s">
        <v>19</v>
      </c>
    </row>
    <row r="324" spans="1:6" ht="15.75" thickBot="1">
      <c r="A324" s="88">
        <v>781</v>
      </c>
      <c r="B324" s="85">
        <v>2207</v>
      </c>
      <c r="C324" s="86" t="s">
        <v>282</v>
      </c>
      <c r="D324" s="86" t="s">
        <v>400</v>
      </c>
      <c r="E324" s="91">
        <v>1</v>
      </c>
      <c r="F324" s="86" t="s">
        <v>19</v>
      </c>
    </row>
    <row r="325" spans="1:6" ht="15.75" thickBot="1">
      <c r="A325" s="88">
        <v>873</v>
      </c>
      <c r="B325" s="85">
        <v>2223</v>
      </c>
      <c r="C325" s="86" t="s">
        <v>282</v>
      </c>
      <c r="D325" s="86" t="s">
        <v>521</v>
      </c>
      <c r="E325" s="91">
        <v>1</v>
      </c>
      <c r="F325" s="86" t="s">
        <v>19</v>
      </c>
    </row>
    <row r="326" spans="1:6" ht="15.75" thickBot="1">
      <c r="A326" s="88">
        <v>484</v>
      </c>
      <c r="B326" s="85">
        <v>2479</v>
      </c>
      <c r="C326" s="86" t="s">
        <v>289</v>
      </c>
      <c r="D326" s="86" t="s">
        <v>522</v>
      </c>
      <c r="E326" s="91">
        <v>4</v>
      </c>
      <c r="F326" s="86" t="s">
        <v>19</v>
      </c>
    </row>
    <row r="327" spans="1:6" ht="15.75" thickBot="1">
      <c r="A327" s="88">
        <v>454</v>
      </c>
      <c r="B327" s="85">
        <v>2481</v>
      </c>
      <c r="C327" s="86" t="s">
        <v>289</v>
      </c>
      <c r="D327" s="86" t="s">
        <v>442</v>
      </c>
      <c r="E327" s="91">
        <v>4</v>
      </c>
      <c r="F327" s="86" t="s">
        <v>19</v>
      </c>
    </row>
    <row r="328" spans="1:6" ht="15.75" thickBot="1">
      <c r="A328" s="88">
        <v>294</v>
      </c>
      <c r="B328" s="85">
        <v>2487</v>
      </c>
      <c r="C328" s="86" t="s">
        <v>289</v>
      </c>
      <c r="D328" s="86" t="s">
        <v>523</v>
      </c>
      <c r="E328" s="91">
        <v>1</v>
      </c>
      <c r="F328" s="86" t="s">
        <v>19</v>
      </c>
    </row>
    <row r="329" spans="1:6" ht="15.75" thickBot="1">
      <c r="A329" s="88">
        <v>502</v>
      </c>
      <c r="B329" s="85">
        <v>2283</v>
      </c>
      <c r="C329" s="86" t="s">
        <v>279</v>
      </c>
      <c r="D329" s="86" t="s">
        <v>347</v>
      </c>
      <c r="E329" s="91">
        <v>1</v>
      </c>
      <c r="F329" s="86" t="s">
        <v>19</v>
      </c>
    </row>
    <row r="330" spans="1:6" ht="15.75" thickBot="1">
      <c r="A330" s="88">
        <v>1120</v>
      </c>
      <c r="B330" s="85">
        <v>2713</v>
      </c>
      <c r="C330" s="86" t="s">
        <v>288</v>
      </c>
      <c r="D330" s="86" t="s">
        <v>398</v>
      </c>
      <c r="E330" s="91">
        <v>5</v>
      </c>
      <c r="F330" s="86" t="s">
        <v>19</v>
      </c>
    </row>
    <row r="331" spans="1:6" ht="15.75" thickBot="1">
      <c r="A331" s="88">
        <v>399</v>
      </c>
      <c r="B331" s="85">
        <v>2756</v>
      </c>
      <c r="C331" s="86" t="s">
        <v>292</v>
      </c>
      <c r="D331" s="86" t="s">
        <v>524</v>
      </c>
      <c r="E331" s="91">
        <v>1</v>
      </c>
      <c r="F331" s="86" t="s">
        <v>19</v>
      </c>
    </row>
    <row r="332" spans="1:6" ht="15.75" thickBot="1">
      <c r="A332" s="88">
        <v>429</v>
      </c>
      <c r="B332" s="85">
        <v>2154</v>
      </c>
      <c r="C332" s="86" t="s">
        <v>286</v>
      </c>
      <c r="D332" s="86" t="s">
        <v>417</v>
      </c>
      <c r="E332" s="91">
        <v>1</v>
      </c>
      <c r="F332" s="86" t="s">
        <v>19</v>
      </c>
    </row>
    <row r="333" spans="1:6" ht="15.75" thickBot="1">
      <c r="A333" s="88">
        <v>1038</v>
      </c>
      <c r="B333" s="85">
        <v>2478</v>
      </c>
      <c r="C333" s="86" t="s">
        <v>289</v>
      </c>
      <c r="D333" s="86" t="s">
        <v>421</v>
      </c>
      <c r="E333" s="91">
        <v>3</v>
      </c>
      <c r="F333" s="86" t="s">
        <v>19</v>
      </c>
    </row>
    <row r="334" spans="1:6" ht="15.75" thickBot="1">
      <c r="A334" s="88">
        <v>168</v>
      </c>
      <c r="B334" s="85">
        <v>2508</v>
      </c>
      <c r="C334" s="86" t="s">
        <v>284</v>
      </c>
      <c r="D334" s="86" t="s">
        <v>525</v>
      </c>
      <c r="E334" s="91">
        <v>1</v>
      </c>
      <c r="F334" s="86" t="s">
        <v>19</v>
      </c>
    </row>
    <row r="335" spans="1:6" ht="15.75" thickBot="1">
      <c r="A335" s="88">
        <v>287</v>
      </c>
      <c r="B335" s="85">
        <v>2869</v>
      </c>
      <c r="C335" s="86" t="s">
        <v>290</v>
      </c>
      <c r="D335" s="86" t="s">
        <v>526</v>
      </c>
      <c r="E335" s="91">
        <v>5</v>
      </c>
      <c r="F335" s="86" t="s">
        <v>19</v>
      </c>
    </row>
    <row r="336" spans="1:6" ht="15.75" thickBot="1">
      <c r="A336" s="88">
        <v>497</v>
      </c>
      <c r="B336" s="85">
        <v>2017</v>
      </c>
      <c r="C336" s="86" t="s">
        <v>282</v>
      </c>
      <c r="D336" s="86" t="s">
        <v>527</v>
      </c>
      <c r="E336" s="91">
        <v>1</v>
      </c>
      <c r="F336" s="86" t="s">
        <v>19</v>
      </c>
    </row>
    <row r="337" spans="1:6" ht="15.75" thickBot="1">
      <c r="A337" s="88">
        <v>8074</v>
      </c>
      <c r="B337" s="85">
        <v>2480</v>
      </c>
      <c r="C337" s="86" t="s">
        <v>289</v>
      </c>
      <c r="D337" s="86" t="s">
        <v>528</v>
      </c>
      <c r="E337" s="91">
        <v>3</v>
      </c>
      <c r="F337" s="86" t="s">
        <v>19</v>
      </c>
    </row>
    <row r="338" spans="1:6" ht="15.75" thickBot="1">
      <c r="A338" s="88">
        <v>22921</v>
      </c>
      <c r="B338" s="85">
        <v>2144</v>
      </c>
      <c r="C338" s="86" t="s">
        <v>283</v>
      </c>
      <c r="D338" s="86" t="s">
        <v>366</v>
      </c>
      <c r="E338" s="91">
        <v>1</v>
      </c>
      <c r="F338" s="86" t="s">
        <v>19</v>
      </c>
    </row>
    <row r="339" spans="1:6" ht="15.75" thickBot="1">
      <c r="A339" s="88">
        <v>942</v>
      </c>
      <c r="B339" s="85">
        <v>2160</v>
      </c>
      <c r="C339" s="86" t="s">
        <v>283</v>
      </c>
      <c r="D339" s="86" t="s">
        <v>529</v>
      </c>
      <c r="E339" s="91">
        <v>1</v>
      </c>
      <c r="F339" s="86" t="s">
        <v>19</v>
      </c>
    </row>
    <row r="340" spans="1:6" ht="15.75" thickBot="1">
      <c r="A340" s="88">
        <v>1077</v>
      </c>
      <c r="B340" s="85">
        <v>2444</v>
      </c>
      <c r="C340" s="86" t="s">
        <v>287</v>
      </c>
      <c r="D340" s="86" t="s">
        <v>530</v>
      </c>
      <c r="E340" s="91">
        <v>3</v>
      </c>
      <c r="F340" s="86" t="s">
        <v>19</v>
      </c>
    </row>
    <row r="341" spans="1:6" ht="15.75" thickBot="1">
      <c r="A341" s="88">
        <v>556</v>
      </c>
      <c r="B341" s="85">
        <v>2233</v>
      </c>
      <c r="C341" s="86" t="s">
        <v>284</v>
      </c>
      <c r="D341" s="86" t="s">
        <v>525</v>
      </c>
      <c r="E341" s="91">
        <v>2</v>
      </c>
      <c r="F341" s="86" t="s">
        <v>19</v>
      </c>
    </row>
    <row r="342" spans="1:6" ht="15.75" thickBot="1">
      <c r="A342" s="88">
        <v>5270</v>
      </c>
      <c r="B342" s="85">
        <v>2145</v>
      </c>
      <c r="C342" s="86" t="s">
        <v>283</v>
      </c>
      <c r="D342" s="86" t="s">
        <v>517</v>
      </c>
      <c r="E342" s="91">
        <v>1</v>
      </c>
      <c r="F342" s="86" t="s">
        <v>19</v>
      </c>
    </row>
    <row r="343" spans="1:6" ht="15.75" thickBot="1">
      <c r="A343" s="88">
        <v>92</v>
      </c>
      <c r="B343" s="85">
        <v>2580</v>
      </c>
      <c r="C343" s="86" t="s">
        <v>285</v>
      </c>
      <c r="D343" s="86" t="s">
        <v>531</v>
      </c>
      <c r="E343" s="91">
        <v>3</v>
      </c>
      <c r="F343" s="86" t="s">
        <v>19</v>
      </c>
    </row>
    <row r="344" spans="1:6" ht="15.75" thickBot="1">
      <c r="A344" s="88">
        <v>1151</v>
      </c>
      <c r="B344" s="85">
        <v>2198</v>
      </c>
      <c r="C344" s="86" t="s">
        <v>278</v>
      </c>
      <c r="D344" s="86" t="s">
        <v>327</v>
      </c>
      <c r="E344" s="91">
        <v>1</v>
      </c>
      <c r="F344" s="86" t="s">
        <v>19</v>
      </c>
    </row>
    <row r="345" spans="1:6" ht="15.75" thickBot="1">
      <c r="A345" s="88">
        <v>464</v>
      </c>
      <c r="B345" s="85">
        <v>2111</v>
      </c>
      <c r="C345" s="86" t="s">
        <v>286</v>
      </c>
      <c r="D345" s="86" t="s">
        <v>363</v>
      </c>
      <c r="E345" s="91">
        <v>1</v>
      </c>
      <c r="F345" s="86" t="s">
        <v>19</v>
      </c>
    </row>
    <row r="346" spans="1:6" ht="15.75" thickBot="1">
      <c r="A346" s="88">
        <v>226</v>
      </c>
      <c r="B346" s="85">
        <v>2428</v>
      </c>
      <c r="C346" s="86" t="s">
        <v>287</v>
      </c>
      <c r="D346" s="86" t="s">
        <v>519</v>
      </c>
      <c r="E346" s="91">
        <v>3</v>
      </c>
      <c r="F346" s="86" t="s">
        <v>19</v>
      </c>
    </row>
    <row r="347" spans="1:6" ht="15.75" thickBot="1">
      <c r="A347" s="88">
        <v>508</v>
      </c>
      <c r="B347" s="85">
        <v>2088</v>
      </c>
      <c r="C347" s="86" t="s">
        <v>286</v>
      </c>
      <c r="D347" s="86" t="s">
        <v>431</v>
      </c>
      <c r="E347" s="91">
        <v>1</v>
      </c>
      <c r="F347" s="86" t="s">
        <v>19</v>
      </c>
    </row>
    <row r="348" spans="1:6" ht="15.75" thickBot="1">
      <c r="A348" s="88">
        <v>872</v>
      </c>
      <c r="B348" s="85">
        <v>2065</v>
      </c>
      <c r="C348" s="86" t="s">
        <v>286</v>
      </c>
      <c r="D348" s="86" t="s">
        <v>458</v>
      </c>
      <c r="E348" s="91">
        <v>1</v>
      </c>
      <c r="F348" s="86" t="s">
        <v>19</v>
      </c>
    </row>
    <row r="349" spans="1:6" ht="15.75" thickBot="1">
      <c r="A349" s="88">
        <v>6153</v>
      </c>
      <c r="B349" s="85">
        <v>2229</v>
      </c>
      <c r="C349" s="86" t="s">
        <v>282</v>
      </c>
      <c r="D349" s="86" t="s">
        <v>456</v>
      </c>
      <c r="E349" s="91">
        <v>1</v>
      </c>
      <c r="F349" s="86" t="s">
        <v>19</v>
      </c>
    </row>
    <row r="350" spans="1:6" ht="15.75" thickBot="1">
      <c r="A350" s="88">
        <v>672</v>
      </c>
      <c r="B350" s="85">
        <v>2135</v>
      </c>
      <c r="C350" s="86" t="s">
        <v>277</v>
      </c>
      <c r="D350" s="86" t="s">
        <v>491</v>
      </c>
      <c r="E350" s="91">
        <v>1</v>
      </c>
      <c r="F350" s="86" t="s">
        <v>19</v>
      </c>
    </row>
    <row r="351" spans="1:6" ht="15.75" thickBot="1">
      <c r="A351" s="88">
        <v>22734</v>
      </c>
      <c r="B351" s="85">
        <v>2800</v>
      </c>
      <c r="C351" s="86" t="s">
        <v>290</v>
      </c>
      <c r="D351" s="86" t="s">
        <v>362</v>
      </c>
      <c r="E351" s="91">
        <v>3</v>
      </c>
      <c r="F351" s="86" t="s">
        <v>19</v>
      </c>
    </row>
    <row r="352" spans="1:6" ht="15.75" thickBot="1">
      <c r="A352" s="88">
        <v>557</v>
      </c>
      <c r="B352" s="85">
        <v>2750</v>
      </c>
      <c r="C352" s="86" t="s">
        <v>292</v>
      </c>
      <c r="D352" s="86" t="s">
        <v>532</v>
      </c>
      <c r="E352" s="91">
        <v>1</v>
      </c>
      <c r="F352" s="86" t="s">
        <v>19</v>
      </c>
    </row>
    <row r="353" spans="1:6" ht="15.75" thickBot="1">
      <c r="A353" s="88">
        <v>5595</v>
      </c>
      <c r="B353" s="85">
        <v>2359</v>
      </c>
      <c r="C353" s="86" t="s">
        <v>291</v>
      </c>
      <c r="D353" s="86" t="s">
        <v>533</v>
      </c>
      <c r="E353" s="91">
        <v>5</v>
      </c>
      <c r="F353" s="86" t="s">
        <v>19</v>
      </c>
    </row>
    <row r="354" spans="1:6" ht="15.75" thickBot="1">
      <c r="A354" s="88">
        <v>927</v>
      </c>
      <c r="B354" s="85">
        <v>2460</v>
      </c>
      <c r="C354" s="86" t="s">
        <v>289</v>
      </c>
      <c r="D354" s="86" t="s">
        <v>476</v>
      </c>
      <c r="E354" s="91">
        <v>3</v>
      </c>
      <c r="F354" s="86" t="s">
        <v>19</v>
      </c>
    </row>
    <row r="355" spans="1:6" ht="15.75" thickBot="1">
      <c r="A355" s="88">
        <v>5876</v>
      </c>
      <c r="B355" s="85">
        <v>2570</v>
      </c>
      <c r="C355" s="86" t="s">
        <v>278</v>
      </c>
      <c r="D355" s="86" t="s">
        <v>512</v>
      </c>
      <c r="E355" s="91">
        <v>1</v>
      </c>
      <c r="F355" s="86" t="s">
        <v>19</v>
      </c>
    </row>
    <row r="356" spans="1:6" ht="15.75" thickBot="1">
      <c r="A356" s="88">
        <v>1086</v>
      </c>
      <c r="B356" s="85">
        <v>2323</v>
      </c>
      <c r="C356" s="86" t="s">
        <v>279</v>
      </c>
      <c r="D356" s="86" t="s">
        <v>534</v>
      </c>
      <c r="E356" s="91">
        <v>1</v>
      </c>
      <c r="F356" s="86" t="s">
        <v>19</v>
      </c>
    </row>
    <row r="357" spans="1:6" ht="15.75" thickBot="1">
      <c r="A357" s="88">
        <v>19383</v>
      </c>
      <c r="B357" s="85">
        <v>2525</v>
      </c>
      <c r="C357" s="86" t="s">
        <v>284</v>
      </c>
      <c r="D357" s="86" t="s">
        <v>515</v>
      </c>
      <c r="E357" s="91">
        <v>1</v>
      </c>
      <c r="F357" s="86" t="s">
        <v>19</v>
      </c>
    </row>
    <row r="358" spans="1:6" ht="15.75" thickBot="1">
      <c r="A358" s="88">
        <v>438</v>
      </c>
      <c r="B358" s="85">
        <v>2484</v>
      </c>
      <c r="C358" s="86" t="s">
        <v>289</v>
      </c>
      <c r="D358" s="86" t="s">
        <v>535</v>
      </c>
      <c r="E358" s="91">
        <v>1</v>
      </c>
      <c r="F358" s="86" t="s">
        <v>19</v>
      </c>
    </row>
    <row r="359" spans="1:6" ht="15.75" thickBot="1">
      <c r="A359" s="88">
        <v>886</v>
      </c>
      <c r="B359" s="85">
        <v>2076</v>
      </c>
      <c r="C359" s="86" t="s">
        <v>286</v>
      </c>
      <c r="D359" s="86" t="s">
        <v>510</v>
      </c>
      <c r="E359" s="91">
        <v>1</v>
      </c>
      <c r="F359" s="86" t="s">
        <v>19</v>
      </c>
    </row>
    <row r="360" spans="1:6" ht="15.75" thickBot="1">
      <c r="A360" s="88">
        <v>5718</v>
      </c>
      <c r="B360" s="85">
        <v>2285</v>
      </c>
      <c r="C360" s="86" t="s">
        <v>279</v>
      </c>
      <c r="D360" s="86" t="s">
        <v>536</v>
      </c>
      <c r="E360" s="91">
        <v>1</v>
      </c>
      <c r="F360" s="86" t="s">
        <v>19</v>
      </c>
    </row>
    <row r="361" spans="1:6" ht="15.75" thickBot="1">
      <c r="A361" s="88">
        <v>935</v>
      </c>
      <c r="B361" s="85">
        <v>2161</v>
      </c>
      <c r="C361" s="86" t="s">
        <v>283</v>
      </c>
      <c r="D361" s="86" t="s">
        <v>537</v>
      </c>
      <c r="E361" s="91">
        <v>1</v>
      </c>
      <c r="F361" s="86" t="s">
        <v>19</v>
      </c>
    </row>
    <row r="362" spans="1:6" ht="15.75" thickBot="1">
      <c r="A362" s="88">
        <v>7275</v>
      </c>
      <c r="B362" s="85">
        <v>2650</v>
      </c>
      <c r="C362" s="86" t="s">
        <v>288</v>
      </c>
      <c r="D362" s="86" t="s">
        <v>538</v>
      </c>
      <c r="E362" s="91">
        <v>3</v>
      </c>
      <c r="F362" s="86" t="s">
        <v>19</v>
      </c>
    </row>
    <row r="363" spans="1:6" ht="15.75" thickBot="1">
      <c r="A363" s="88">
        <v>388</v>
      </c>
      <c r="B363" s="85">
        <v>2329</v>
      </c>
      <c r="C363" s="86" t="s">
        <v>279</v>
      </c>
      <c r="D363" s="86" t="s">
        <v>539</v>
      </c>
      <c r="E363" s="91">
        <v>5</v>
      </c>
      <c r="F363" s="86" t="s">
        <v>19</v>
      </c>
    </row>
    <row r="364" spans="1:6" ht="15.75" thickBot="1">
      <c r="A364" s="88">
        <v>720</v>
      </c>
      <c r="B364" s="85">
        <v>2227</v>
      </c>
      <c r="C364" s="86" t="s">
        <v>282</v>
      </c>
      <c r="D364" s="86" t="s">
        <v>540</v>
      </c>
      <c r="E364" s="91">
        <v>1</v>
      </c>
      <c r="F364" s="86" t="s">
        <v>19</v>
      </c>
    </row>
    <row r="365" spans="1:6" ht="15.75" thickBot="1">
      <c r="A365" s="88">
        <v>5390</v>
      </c>
      <c r="B365" s="85">
        <v>2372</v>
      </c>
      <c r="C365" s="86" t="s">
        <v>291</v>
      </c>
      <c r="D365" s="86" t="s">
        <v>541</v>
      </c>
      <c r="E365" s="91">
        <v>5</v>
      </c>
      <c r="F365" s="86" t="s">
        <v>19</v>
      </c>
    </row>
    <row r="366" spans="1:6" ht="15.75" thickBot="1">
      <c r="A366" s="88">
        <v>6808</v>
      </c>
      <c r="B366" s="85">
        <v>2259</v>
      </c>
      <c r="C366" s="86" t="s">
        <v>281</v>
      </c>
      <c r="D366" s="86" t="s">
        <v>350</v>
      </c>
      <c r="E366" s="91">
        <v>1</v>
      </c>
      <c r="F366" s="86" t="s">
        <v>19</v>
      </c>
    </row>
    <row r="367" spans="1:6" ht="15.75" thickBot="1">
      <c r="A367" s="88">
        <v>99</v>
      </c>
      <c r="B367" s="85">
        <v>2170</v>
      </c>
      <c r="C367" s="86" t="s">
        <v>278</v>
      </c>
      <c r="D367" s="86" t="s">
        <v>542</v>
      </c>
      <c r="E367" s="91">
        <v>1</v>
      </c>
      <c r="F367" s="86" t="s">
        <v>19</v>
      </c>
    </row>
    <row r="368" spans="1:6" ht="15.75" thickBot="1">
      <c r="A368" s="88">
        <v>8075</v>
      </c>
      <c r="B368" s="85">
        <v>2285</v>
      </c>
      <c r="C368" s="86" t="s">
        <v>279</v>
      </c>
      <c r="D368" s="86" t="s">
        <v>536</v>
      </c>
      <c r="E368" s="91">
        <v>1</v>
      </c>
      <c r="F368" s="86" t="s">
        <v>19</v>
      </c>
    </row>
    <row r="369" spans="1:6" ht="15.75" thickBot="1">
      <c r="A369" s="88">
        <v>25039</v>
      </c>
      <c r="B369" s="85">
        <v>2010</v>
      </c>
      <c r="C369" s="86" t="s">
        <v>282</v>
      </c>
      <c r="D369" s="86" t="s">
        <v>483</v>
      </c>
      <c r="E369" s="91">
        <v>1</v>
      </c>
      <c r="F369" s="86" t="s">
        <v>19</v>
      </c>
    </row>
    <row r="370" spans="1:6" ht="15.75" thickBot="1">
      <c r="A370" s="88">
        <v>530</v>
      </c>
      <c r="B370" s="85">
        <v>2250</v>
      </c>
      <c r="C370" s="86" t="s">
        <v>281</v>
      </c>
      <c r="D370" s="86" t="s">
        <v>367</v>
      </c>
      <c r="E370" s="91">
        <v>1</v>
      </c>
      <c r="F370" s="86" t="s">
        <v>19</v>
      </c>
    </row>
    <row r="371" spans="1:6" ht="15.75" thickBot="1">
      <c r="A371" s="88">
        <v>5860</v>
      </c>
      <c r="B371" s="85">
        <v>2530</v>
      </c>
      <c r="C371" s="86" t="s">
        <v>284</v>
      </c>
      <c r="D371" s="86" t="s">
        <v>543</v>
      </c>
      <c r="E371" s="91">
        <v>1</v>
      </c>
      <c r="F371" s="86" t="s">
        <v>19</v>
      </c>
    </row>
    <row r="372" spans="1:6" ht="15.75" thickBot="1">
      <c r="A372" s="88">
        <v>512</v>
      </c>
      <c r="B372" s="85">
        <v>2074</v>
      </c>
      <c r="C372" s="86" t="s">
        <v>286</v>
      </c>
      <c r="D372" s="86" t="s">
        <v>544</v>
      </c>
      <c r="E372" s="91">
        <v>1</v>
      </c>
      <c r="F372" s="86" t="s">
        <v>19</v>
      </c>
    </row>
    <row r="373" spans="1:6" ht="15.75" thickBot="1">
      <c r="A373" s="88">
        <v>6810</v>
      </c>
      <c r="B373" s="85">
        <v>2228</v>
      </c>
      <c r="C373" s="86" t="s">
        <v>282</v>
      </c>
      <c r="D373" s="86" t="s">
        <v>336</v>
      </c>
      <c r="E373" s="91">
        <v>1</v>
      </c>
      <c r="F373" s="86" t="s">
        <v>19</v>
      </c>
    </row>
    <row r="374" spans="1:6" ht="15.75" thickBot="1">
      <c r="A374" s="88">
        <v>442</v>
      </c>
      <c r="B374" s="85">
        <v>2074</v>
      </c>
      <c r="C374" s="86" t="s">
        <v>286</v>
      </c>
      <c r="D374" s="86" t="s">
        <v>544</v>
      </c>
      <c r="E374" s="91">
        <v>1</v>
      </c>
      <c r="F374" s="86" t="s">
        <v>19</v>
      </c>
    </row>
    <row r="375" spans="1:6" ht="15.75" thickBot="1">
      <c r="A375" s="88">
        <v>676</v>
      </c>
      <c r="B375" s="85">
        <v>2170</v>
      </c>
      <c r="C375" s="86" t="s">
        <v>278</v>
      </c>
      <c r="D375" s="86" t="s">
        <v>542</v>
      </c>
      <c r="E375" s="91">
        <v>1</v>
      </c>
      <c r="F375" s="86" t="s">
        <v>19</v>
      </c>
    </row>
    <row r="376" spans="1:6" ht="15.75" thickBot="1">
      <c r="A376" s="88">
        <v>396</v>
      </c>
      <c r="B376" s="85">
        <v>2170</v>
      </c>
      <c r="C376" s="86" t="s">
        <v>278</v>
      </c>
      <c r="D376" s="86" t="s">
        <v>542</v>
      </c>
      <c r="E376" s="91">
        <v>1</v>
      </c>
      <c r="F376" s="86" t="s">
        <v>19</v>
      </c>
    </row>
    <row r="377" spans="1:6" ht="15.75" thickBot="1">
      <c r="A377" s="88">
        <v>525</v>
      </c>
      <c r="B377" s="85">
        <v>2170</v>
      </c>
      <c r="C377" s="86" t="s">
        <v>278</v>
      </c>
      <c r="D377" s="86" t="s">
        <v>542</v>
      </c>
      <c r="E377" s="91">
        <v>1</v>
      </c>
      <c r="F377" s="86" t="s">
        <v>19</v>
      </c>
    </row>
    <row r="378" spans="1:6" ht="15.75" thickBot="1">
      <c r="A378" s="88">
        <v>7975</v>
      </c>
      <c r="B378" s="85">
        <v>2076</v>
      </c>
      <c r="C378" s="86" t="s">
        <v>286</v>
      </c>
      <c r="D378" s="86" t="s">
        <v>545</v>
      </c>
      <c r="E378" s="91">
        <v>1</v>
      </c>
      <c r="F378" s="86" t="s">
        <v>19</v>
      </c>
    </row>
    <row r="379" spans="1:6" ht="15.75" thickBot="1">
      <c r="A379" s="88">
        <v>365</v>
      </c>
      <c r="B379" s="85">
        <v>2074</v>
      </c>
      <c r="C379" s="86" t="s">
        <v>286</v>
      </c>
      <c r="D379" s="86" t="s">
        <v>544</v>
      </c>
      <c r="E379" s="91">
        <v>1</v>
      </c>
      <c r="F379" s="86" t="s">
        <v>19</v>
      </c>
    </row>
    <row r="380" spans="1:6" ht="15.75" thickBot="1">
      <c r="A380" s="88">
        <v>5592</v>
      </c>
      <c r="B380" s="85">
        <v>2256</v>
      </c>
      <c r="C380" s="86" t="s">
        <v>281</v>
      </c>
      <c r="D380" s="86" t="s">
        <v>408</v>
      </c>
      <c r="E380" s="91">
        <v>1</v>
      </c>
      <c r="F380" s="86" t="s">
        <v>19</v>
      </c>
    </row>
    <row r="381" spans="1:6" ht="15.75" thickBot="1">
      <c r="A381" s="88">
        <v>385</v>
      </c>
      <c r="B381" s="85">
        <v>2298</v>
      </c>
      <c r="C381" s="86" t="s">
        <v>279</v>
      </c>
      <c r="D381" s="86" t="s">
        <v>399</v>
      </c>
      <c r="E381" s="91">
        <v>1</v>
      </c>
      <c r="F381" s="86" t="s">
        <v>19</v>
      </c>
    </row>
    <row r="382" spans="1:6" ht="15.75" thickBot="1">
      <c r="A382" s="88">
        <v>1016</v>
      </c>
      <c r="B382" s="85">
        <v>2576</v>
      </c>
      <c r="C382" s="86" t="s">
        <v>278</v>
      </c>
      <c r="D382" s="86" t="s">
        <v>354</v>
      </c>
      <c r="E382" s="91">
        <v>3</v>
      </c>
      <c r="F382" s="86" t="s">
        <v>19</v>
      </c>
    </row>
    <row r="383" spans="1:6" ht="15.75" thickBot="1">
      <c r="A383" s="88">
        <v>481</v>
      </c>
      <c r="B383" s="85">
        <v>2577</v>
      </c>
      <c r="C383" s="86" t="s">
        <v>278</v>
      </c>
      <c r="D383" s="86" t="s">
        <v>546</v>
      </c>
      <c r="E383" s="91">
        <v>3</v>
      </c>
      <c r="F383" s="86" t="s">
        <v>19</v>
      </c>
    </row>
    <row r="384" spans="1:6" ht="15.75" thickBot="1">
      <c r="A384" s="88">
        <v>1094</v>
      </c>
      <c r="B384" s="85">
        <v>2315</v>
      </c>
      <c r="C384" s="86" t="s">
        <v>279</v>
      </c>
      <c r="D384" s="86" t="s">
        <v>401</v>
      </c>
      <c r="E384" s="91">
        <v>4</v>
      </c>
      <c r="F384" s="86" t="s">
        <v>19</v>
      </c>
    </row>
    <row r="385" spans="1:6" ht="15.75" thickBot="1">
      <c r="A385" s="88">
        <v>43</v>
      </c>
      <c r="B385" s="85">
        <v>2880</v>
      </c>
      <c r="C385" s="86" t="s">
        <v>280</v>
      </c>
      <c r="D385" s="86" t="s">
        <v>361</v>
      </c>
      <c r="E385" s="91">
        <v>3</v>
      </c>
      <c r="F385" s="86" t="s">
        <v>19</v>
      </c>
    </row>
    <row r="386" spans="1:6" ht="15.75" thickBot="1">
      <c r="A386" s="88">
        <v>853</v>
      </c>
      <c r="B386" s="85">
        <v>2753</v>
      </c>
      <c r="C386" s="86" t="s">
        <v>292</v>
      </c>
      <c r="D386" s="86" t="s">
        <v>457</v>
      </c>
      <c r="E386" s="91">
        <v>1</v>
      </c>
      <c r="F386" s="86" t="s">
        <v>19</v>
      </c>
    </row>
    <row r="387" spans="1:6" ht="15.75" thickBot="1">
      <c r="A387" s="88">
        <v>228</v>
      </c>
      <c r="B387" s="85">
        <v>2711</v>
      </c>
      <c r="C387" s="86" t="s">
        <v>288</v>
      </c>
      <c r="D387" s="86" t="s">
        <v>547</v>
      </c>
      <c r="E387" s="91">
        <v>5</v>
      </c>
      <c r="F387" s="86" t="s">
        <v>19</v>
      </c>
    </row>
    <row r="388" spans="1:6" ht="15.75" thickBot="1">
      <c r="A388" s="88">
        <v>319</v>
      </c>
      <c r="B388" s="85">
        <v>2868</v>
      </c>
      <c r="C388" s="86" t="s">
        <v>280</v>
      </c>
      <c r="D388" s="86" t="s">
        <v>548</v>
      </c>
      <c r="E388" s="91">
        <v>5</v>
      </c>
      <c r="F388" s="86" t="s">
        <v>19</v>
      </c>
    </row>
    <row r="389" spans="1:6" ht="15.75" thickBot="1">
      <c r="A389" s="88">
        <v>373</v>
      </c>
      <c r="B389" s="85">
        <v>2163</v>
      </c>
      <c r="C389" s="86" t="s">
        <v>278</v>
      </c>
      <c r="D389" s="86" t="s">
        <v>549</v>
      </c>
      <c r="E389" s="91">
        <v>1</v>
      </c>
      <c r="F389" s="86" t="s">
        <v>19</v>
      </c>
    </row>
    <row r="390" spans="1:6" ht="15.75" thickBot="1">
      <c r="A390" s="88">
        <v>532</v>
      </c>
      <c r="B390" s="85">
        <v>2019</v>
      </c>
      <c r="C390" s="86" t="s">
        <v>282</v>
      </c>
      <c r="D390" s="86" t="s">
        <v>550</v>
      </c>
      <c r="E390" s="91">
        <v>1</v>
      </c>
      <c r="F390" s="86" t="s">
        <v>19</v>
      </c>
    </row>
    <row r="391" spans="1:6" ht="15.75" thickBot="1">
      <c r="A391" s="88">
        <v>517</v>
      </c>
      <c r="B391" s="85">
        <v>2234</v>
      </c>
      <c r="C391" s="86" t="s">
        <v>282</v>
      </c>
      <c r="D391" s="86" t="s">
        <v>551</v>
      </c>
      <c r="E391" s="91">
        <v>1</v>
      </c>
      <c r="F391" s="86" t="s">
        <v>19</v>
      </c>
    </row>
    <row r="392" spans="1:6" ht="15.75" thickBot="1">
      <c r="A392" s="88">
        <v>862</v>
      </c>
      <c r="B392" s="85">
        <v>2747</v>
      </c>
      <c r="C392" s="86" t="s">
        <v>292</v>
      </c>
      <c r="D392" s="86" t="s">
        <v>552</v>
      </c>
      <c r="E392" s="91">
        <v>1</v>
      </c>
      <c r="F392" s="86" t="s">
        <v>19</v>
      </c>
    </row>
    <row r="393" spans="1:6" ht="15.75" thickBot="1">
      <c r="A393" s="88">
        <v>6175</v>
      </c>
      <c r="B393" s="85">
        <v>2484</v>
      </c>
      <c r="C393" s="86" t="s">
        <v>289</v>
      </c>
      <c r="D393" s="86" t="s">
        <v>535</v>
      </c>
      <c r="E393" s="91">
        <v>1</v>
      </c>
      <c r="F393" s="86" t="s">
        <v>19</v>
      </c>
    </row>
    <row r="394" spans="1:6" ht="15.75" thickBot="1">
      <c r="A394" s="88">
        <v>1115</v>
      </c>
      <c r="B394" s="85">
        <v>2120</v>
      </c>
      <c r="C394" s="86" t="s">
        <v>286</v>
      </c>
      <c r="D394" s="86" t="s">
        <v>393</v>
      </c>
      <c r="E394" s="91">
        <v>1</v>
      </c>
      <c r="F394" s="86" t="s">
        <v>19</v>
      </c>
    </row>
    <row r="395" spans="1:6" ht="15.75" thickBot="1">
      <c r="A395" s="88">
        <v>915</v>
      </c>
      <c r="B395" s="85">
        <v>2620</v>
      </c>
      <c r="C395" s="86" t="s">
        <v>285</v>
      </c>
      <c r="D395" s="86" t="s">
        <v>383</v>
      </c>
      <c r="E395" s="91">
        <v>1</v>
      </c>
      <c r="F395" s="86" t="s">
        <v>19</v>
      </c>
    </row>
    <row r="396" spans="1:6" ht="15.75" thickBot="1">
      <c r="A396" s="88">
        <v>1015</v>
      </c>
      <c r="B396" s="85">
        <v>2550</v>
      </c>
      <c r="C396" s="86" t="s">
        <v>285</v>
      </c>
      <c r="D396" s="86" t="s">
        <v>553</v>
      </c>
      <c r="E396" s="91">
        <v>5</v>
      </c>
      <c r="F396" s="86" t="s">
        <v>19</v>
      </c>
    </row>
    <row r="397" spans="1:6" ht="15.75" thickBot="1">
      <c r="A397" s="88">
        <v>6377</v>
      </c>
      <c r="B397" s="85">
        <v>2525</v>
      </c>
      <c r="C397" s="86" t="s">
        <v>284</v>
      </c>
      <c r="D397" s="86" t="s">
        <v>515</v>
      </c>
      <c r="E397" s="91">
        <v>1</v>
      </c>
      <c r="F397" s="86" t="s">
        <v>19</v>
      </c>
    </row>
    <row r="398" spans="1:6" ht="15.75" thickBot="1">
      <c r="A398" s="88">
        <v>6376</v>
      </c>
      <c r="B398" s="85">
        <v>2304</v>
      </c>
      <c r="C398" s="86" t="s">
        <v>279</v>
      </c>
      <c r="D398" s="86" t="s">
        <v>389</v>
      </c>
      <c r="E398" s="91">
        <v>1</v>
      </c>
      <c r="F398" s="86" t="s">
        <v>19</v>
      </c>
    </row>
    <row r="399" spans="1:6" ht="15.75" thickBot="1">
      <c r="A399" s="88">
        <v>6803</v>
      </c>
      <c r="B399" s="85">
        <v>2200</v>
      </c>
      <c r="C399" s="86" t="s">
        <v>278</v>
      </c>
      <c r="D399" s="86" t="s">
        <v>378</v>
      </c>
      <c r="E399" s="91">
        <v>1</v>
      </c>
      <c r="F399" s="86" t="s">
        <v>19</v>
      </c>
    </row>
    <row r="400" spans="1:6" ht="15.75" thickBot="1">
      <c r="A400" s="88">
        <v>589</v>
      </c>
      <c r="B400" s="85">
        <v>2644</v>
      </c>
      <c r="C400" s="86" t="s">
        <v>288</v>
      </c>
      <c r="D400" s="86" t="s">
        <v>554</v>
      </c>
      <c r="E400" s="91">
        <v>5</v>
      </c>
      <c r="F400" s="86" t="s">
        <v>19</v>
      </c>
    </row>
    <row r="401" spans="1:6" ht="15.75" thickBot="1">
      <c r="A401" s="88">
        <v>326</v>
      </c>
      <c r="B401" s="85">
        <v>2644</v>
      </c>
      <c r="C401" s="86" t="s">
        <v>288</v>
      </c>
      <c r="D401" s="86" t="s">
        <v>554</v>
      </c>
      <c r="E401" s="91">
        <v>5</v>
      </c>
      <c r="F401" s="86" t="s">
        <v>19</v>
      </c>
    </row>
    <row r="402" spans="1:6" ht="15.75" thickBot="1">
      <c r="A402" s="88">
        <v>7616</v>
      </c>
      <c r="B402" s="85">
        <v>2207</v>
      </c>
      <c r="C402" s="86" t="s">
        <v>282</v>
      </c>
      <c r="D402" s="86" t="s">
        <v>400</v>
      </c>
      <c r="E402" s="91">
        <v>1</v>
      </c>
      <c r="F402" s="86" t="s">
        <v>19</v>
      </c>
    </row>
    <row r="403" spans="1:6" ht="15.75" thickBot="1">
      <c r="A403" s="88">
        <v>922</v>
      </c>
      <c r="B403" s="85">
        <v>2207</v>
      </c>
      <c r="C403" s="86" t="s">
        <v>282</v>
      </c>
      <c r="D403" s="86" t="s">
        <v>400</v>
      </c>
      <c r="E403" s="91">
        <v>1</v>
      </c>
      <c r="F403" s="86" t="s">
        <v>19</v>
      </c>
    </row>
    <row r="404" spans="1:6" ht="15.75" thickBot="1">
      <c r="A404" s="88">
        <v>26094</v>
      </c>
      <c r="B404" s="85">
        <v>2072</v>
      </c>
      <c r="C404" s="86" t="s">
        <v>286</v>
      </c>
      <c r="D404" s="86" t="s">
        <v>555</v>
      </c>
      <c r="E404" s="91">
        <v>1</v>
      </c>
      <c r="F404" s="86" t="s">
        <v>19</v>
      </c>
    </row>
    <row r="405" spans="1:6" ht="15.75" thickBot="1">
      <c r="A405" s="88">
        <v>1139</v>
      </c>
      <c r="B405" s="85">
        <v>2582</v>
      </c>
      <c r="C405" s="86" t="s">
        <v>285</v>
      </c>
      <c r="D405" s="86" t="s">
        <v>556</v>
      </c>
      <c r="E405" s="91">
        <v>4</v>
      </c>
      <c r="F405" s="86" t="s">
        <v>19</v>
      </c>
    </row>
    <row r="406" spans="1:6" ht="15.75" thickBot="1">
      <c r="A406" s="88">
        <v>5257</v>
      </c>
      <c r="B406" s="85">
        <v>2548</v>
      </c>
      <c r="C406" s="86" t="s">
        <v>285</v>
      </c>
      <c r="D406" s="86" t="s">
        <v>333</v>
      </c>
      <c r="E406" s="91">
        <v>4</v>
      </c>
      <c r="F406" s="86" t="s">
        <v>19</v>
      </c>
    </row>
    <row r="407" spans="1:6" ht="15.75" thickBot="1">
      <c r="A407" s="88">
        <v>738</v>
      </c>
      <c r="B407" s="85">
        <v>2110</v>
      </c>
      <c r="C407" s="86" t="s">
        <v>286</v>
      </c>
      <c r="D407" s="86" t="s">
        <v>474</v>
      </c>
      <c r="E407" s="91">
        <v>1</v>
      </c>
      <c r="F407" s="86" t="s">
        <v>19</v>
      </c>
    </row>
    <row r="408" spans="1:6" ht="15.75" thickBot="1">
      <c r="A408" s="88">
        <v>90</v>
      </c>
      <c r="B408" s="85">
        <v>2110</v>
      </c>
      <c r="C408" s="86" t="s">
        <v>286</v>
      </c>
      <c r="D408" s="86" t="s">
        <v>474</v>
      </c>
      <c r="E408" s="91">
        <v>1</v>
      </c>
      <c r="F408" s="86" t="s">
        <v>19</v>
      </c>
    </row>
    <row r="409" spans="1:6" ht="15.75" thickBot="1">
      <c r="A409" s="88">
        <v>960</v>
      </c>
      <c r="B409" s="85">
        <v>2207</v>
      </c>
      <c r="C409" s="86" t="s">
        <v>282</v>
      </c>
      <c r="D409" s="86" t="s">
        <v>400</v>
      </c>
      <c r="E409" s="91">
        <v>1</v>
      </c>
      <c r="F409" s="86" t="s">
        <v>19</v>
      </c>
    </row>
    <row r="410" spans="1:6" ht="15.75" thickBot="1">
      <c r="A410" s="88">
        <v>50</v>
      </c>
      <c r="B410" s="85">
        <v>2228</v>
      </c>
      <c r="C410" s="86" t="s">
        <v>282</v>
      </c>
      <c r="D410" s="86" t="s">
        <v>557</v>
      </c>
      <c r="E410" s="91">
        <v>1</v>
      </c>
      <c r="F410" s="86" t="s">
        <v>19</v>
      </c>
    </row>
    <row r="411" spans="1:6" ht="15.75" thickBot="1">
      <c r="A411" s="88">
        <v>65</v>
      </c>
      <c r="B411" s="85">
        <v>2518</v>
      </c>
      <c r="C411" s="86" t="s">
        <v>284</v>
      </c>
      <c r="D411" s="86" t="s">
        <v>558</v>
      </c>
      <c r="E411" s="91">
        <v>1</v>
      </c>
      <c r="F411" s="86" t="s">
        <v>19</v>
      </c>
    </row>
    <row r="412" spans="1:6" ht="15.75" thickBot="1">
      <c r="A412" s="88">
        <v>341</v>
      </c>
      <c r="B412" s="85">
        <v>2502</v>
      </c>
      <c r="C412" s="86" t="s">
        <v>284</v>
      </c>
      <c r="D412" s="86" t="s">
        <v>559</v>
      </c>
      <c r="E412" s="91">
        <v>1</v>
      </c>
      <c r="F412" s="86" t="s">
        <v>19</v>
      </c>
    </row>
    <row r="413" spans="1:6" ht="15.75" thickBot="1">
      <c r="A413" s="88">
        <v>1096</v>
      </c>
      <c r="B413" s="85">
        <v>2549</v>
      </c>
      <c r="C413" s="86" t="s">
        <v>285</v>
      </c>
      <c r="D413" s="86" t="s">
        <v>333</v>
      </c>
      <c r="E413" s="91">
        <v>4</v>
      </c>
      <c r="F413" s="86" t="s">
        <v>19</v>
      </c>
    </row>
    <row r="414" spans="1:6" ht="15.75" thickBot="1">
      <c r="A414" s="88">
        <v>349</v>
      </c>
      <c r="B414" s="85">
        <v>2540</v>
      </c>
      <c r="C414" s="86" t="s">
        <v>284</v>
      </c>
      <c r="D414" s="86" t="s">
        <v>332</v>
      </c>
      <c r="E414" s="91">
        <v>5</v>
      </c>
      <c r="F414" s="86" t="s">
        <v>19</v>
      </c>
    </row>
    <row r="415" spans="1:6" ht="15.75" thickBot="1">
      <c r="A415" s="88">
        <v>5453</v>
      </c>
      <c r="B415" s="85">
        <v>2177</v>
      </c>
      <c r="C415" s="86" t="s">
        <v>278</v>
      </c>
      <c r="D415" s="86" t="s">
        <v>560</v>
      </c>
      <c r="E415" s="91">
        <v>1</v>
      </c>
      <c r="F415" s="86" t="s">
        <v>19</v>
      </c>
    </row>
    <row r="416" spans="1:6" ht="15.75" thickBot="1">
      <c r="A416" s="88">
        <v>946</v>
      </c>
      <c r="B416" s="85">
        <v>2144</v>
      </c>
      <c r="C416" s="86" t="s">
        <v>283</v>
      </c>
      <c r="D416" s="86" t="s">
        <v>561</v>
      </c>
      <c r="E416" s="91">
        <v>1</v>
      </c>
      <c r="F416" s="86" t="s">
        <v>19</v>
      </c>
    </row>
    <row r="417" spans="1:6" ht="15.75" thickBot="1">
      <c r="A417" s="88">
        <v>5180</v>
      </c>
      <c r="B417" s="85">
        <v>2536</v>
      </c>
      <c r="C417" s="86" t="s">
        <v>285</v>
      </c>
      <c r="D417" s="86" t="s">
        <v>562</v>
      </c>
      <c r="E417" s="91">
        <v>4</v>
      </c>
      <c r="F417" s="86" t="s">
        <v>19</v>
      </c>
    </row>
    <row r="418" spans="1:6" ht="15.75" thickBot="1">
      <c r="A418" s="88">
        <v>1116</v>
      </c>
      <c r="B418" s="85">
        <v>2540</v>
      </c>
      <c r="C418" s="86" t="s">
        <v>284</v>
      </c>
      <c r="D418" s="86" t="s">
        <v>563</v>
      </c>
      <c r="E418" s="91">
        <v>5</v>
      </c>
      <c r="F418" s="86" t="s">
        <v>19</v>
      </c>
    </row>
    <row r="419" spans="1:6" ht="15.75" thickBot="1">
      <c r="A419" s="88">
        <v>1078</v>
      </c>
      <c r="B419" s="85">
        <v>2546</v>
      </c>
      <c r="C419" s="86" t="s">
        <v>285</v>
      </c>
      <c r="D419" s="86" t="s">
        <v>513</v>
      </c>
      <c r="E419" s="91">
        <v>5</v>
      </c>
      <c r="F419" s="86" t="s">
        <v>19</v>
      </c>
    </row>
    <row r="420" spans="1:6" ht="15.75" thickBot="1">
      <c r="A420" s="88">
        <v>205</v>
      </c>
      <c r="B420" s="85">
        <v>2500</v>
      </c>
      <c r="C420" s="86" t="s">
        <v>284</v>
      </c>
      <c r="D420" s="86" t="s">
        <v>564</v>
      </c>
      <c r="E420" s="91">
        <v>1</v>
      </c>
      <c r="F420" s="86" t="s">
        <v>19</v>
      </c>
    </row>
    <row r="421" spans="1:6" ht="15.75" thickBot="1">
      <c r="A421" s="88">
        <v>536</v>
      </c>
      <c r="B421" s="85">
        <v>2505</v>
      </c>
      <c r="C421" s="86" t="s">
        <v>284</v>
      </c>
      <c r="D421" s="86" t="s">
        <v>559</v>
      </c>
      <c r="E421" s="91">
        <v>1</v>
      </c>
      <c r="F421" s="86" t="s">
        <v>19</v>
      </c>
    </row>
    <row r="422" spans="1:6" ht="15.75" thickBot="1">
      <c r="A422" s="88">
        <v>5276</v>
      </c>
      <c r="B422" s="85">
        <v>2541</v>
      </c>
      <c r="C422" s="86" t="s">
        <v>284</v>
      </c>
      <c r="D422" s="86" t="s">
        <v>565</v>
      </c>
      <c r="E422" s="91">
        <v>3</v>
      </c>
      <c r="F422" s="86" t="s">
        <v>19</v>
      </c>
    </row>
    <row r="423" spans="1:6" ht="15.75" thickBot="1">
      <c r="A423" s="88">
        <v>48</v>
      </c>
      <c r="B423" s="85">
        <v>2546</v>
      </c>
      <c r="C423" s="86" t="s">
        <v>285</v>
      </c>
      <c r="D423" s="86" t="s">
        <v>513</v>
      </c>
      <c r="E423" s="91">
        <v>5</v>
      </c>
      <c r="F423" s="86" t="s">
        <v>19</v>
      </c>
    </row>
    <row r="424" spans="1:6" ht="15.75" thickBot="1">
      <c r="A424" s="88">
        <v>5705</v>
      </c>
      <c r="B424" s="85">
        <v>2500</v>
      </c>
      <c r="C424" s="86" t="s">
        <v>284</v>
      </c>
      <c r="D424" s="86" t="s">
        <v>566</v>
      </c>
      <c r="E424" s="91">
        <v>1</v>
      </c>
      <c r="F424" s="86" t="s">
        <v>19</v>
      </c>
    </row>
    <row r="425" spans="1:6" ht="15.75" thickBot="1">
      <c r="A425" s="88">
        <v>6196</v>
      </c>
      <c r="B425" s="85">
        <v>2560</v>
      </c>
      <c r="C425" s="86" t="s">
        <v>278</v>
      </c>
      <c r="D425" s="86" t="s">
        <v>567</v>
      </c>
      <c r="E425" s="91">
        <v>1</v>
      </c>
      <c r="F425" s="86" t="s">
        <v>19</v>
      </c>
    </row>
    <row r="426" spans="1:6" ht="15.75" thickBot="1">
      <c r="A426" s="88">
        <v>358</v>
      </c>
      <c r="B426" s="85">
        <v>2537</v>
      </c>
      <c r="C426" s="86" t="s">
        <v>285</v>
      </c>
      <c r="D426" s="86" t="s">
        <v>568</v>
      </c>
      <c r="E426" s="91">
        <v>5</v>
      </c>
      <c r="F426" s="86" t="s">
        <v>19</v>
      </c>
    </row>
    <row r="427" spans="1:6" ht="15.75" thickBot="1">
      <c r="A427" s="88">
        <v>403</v>
      </c>
      <c r="B427" s="85">
        <v>2210</v>
      </c>
      <c r="C427" s="86" t="s">
        <v>282</v>
      </c>
      <c r="D427" s="86" t="s">
        <v>569</v>
      </c>
      <c r="E427" s="91">
        <v>1</v>
      </c>
      <c r="F427" s="86" t="s">
        <v>19</v>
      </c>
    </row>
    <row r="428" spans="1:6" ht="15.75" thickBot="1">
      <c r="A428" s="88">
        <v>1063</v>
      </c>
      <c r="B428" s="85">
        <v>2538</v>
      </c>
      <c r="C428" s="86" t="s">
        <v>284</v>
      </c>
      <c r="D428" s="86" t="s">
        <v>570</v>
      </c>
      <c r="E428" s="91">
        <v>4</v>
      </c>
      <c r="F428" s="86" t="s">
        <v>19</v>
      </c>
    </row>
    <row r="429" spans="1:6" ht="15.75" thickBot="1">
      <c r="A429" s="88">
        <v>447</v>
      </c>
      <c r="B429" s="85">
        <v>2540</v>
      </c>
      <c r="C429" s="86" t="s">
        <v>284</v>
      </c>
      <c r="D429" s="86" t="s">
        <v>563</v>
      </c>
      <c r="E429" s="91">
        <v>3</v>
      </c>
      <c r="F429" s="86" t="s">
        <v>19</v>
      </c>
    </row>
    <row r="430" spans="1:6" ht="15.75" thickBot="1">
      <c r="A430" s="88">
        <v>359</v>
      </c>
      <c r="B430" s="85">
        <v>2540</v>
      </c>
      <c r="C430" s="86" t="s">
        <v>284</v>
      </c>
      <c r="D430" s="86" t="s">
        <v>488</v>
      </c>
      <c r="E430" s="91">
        <v>4</v>
      </c>
      <c r="F430" s="86" t="s">
        <v>19</v>
      </c>
    </row>
    <row r="431" spans="1:6" ht="15.75" thickBot="1">
      <c r="A431" s="88">
        <v>982</v>
      </c>
      <c r="B431" s="85">
        <v>2518</v>
      </c>
      <c r="C431" s="86" t="s">
        <v>284</v>
      </c>
      <c r="D431" s="86" t="s">
        <v>571</v>
      </c>
      <c r="E431" s="91">
        <v>1</v>
      </c>
      <c r="F431" s="86" t="s">
        <v>19</v>
      </c>
    </row>
    <row r="432" spans="1:6" ht="15.75" thickBot="1">
      <c r="A432" s="88">
        <v>173</v>
      </c>
      <c r="B432" s="85">
        <v>2232</v>
      </c>
      <c r="C432" s="86" t="s">
        <v>282</v>
      </c>
      <c r="D432" s="86" t="s">
        <v>437</v>
      </c>
      <c r="E432" s="91">
        <v>1</v>
      </c>
      <c r="F432" s="86" t="s">
        <v>19</v>
      </c>
    </row>
    <row r="433" spans="1:6" ht="15.75" thickBot="1">
      <c r="A433" s="88">
        <v>304</v>
      </c>
      <c r="B433" s="85">
        <v>2219</v>
      </c>
      <c r="C433" s="86" t="s">
        <v>282</v>
      </c>
      <c r="D433" s="86" t="s">
        <v>572</v>
      </c>
      <c r="E433" s="91">
        <v>1</v>
      </c>
      <c r="F433" s="86" t="s">
        <v>19</v>
      </c>
    </row>
    <row r="434" spans="1:6" ht="15.75" thickBot="1">
      <c r="A434" s="88">
        <v>422</v>
      </c>
      <c r="B434" s="85">
        <v>2530</v>
      </c>
      <c r="C434" s="86" t="s">
        <v>284</v>
      </c>
      <c r="D434" s="86" t="s">
        <v>573</v>
      </c>
      <c r="E434" s="91">
        <v>1</v>
      </c>
      <c r="F434" s="86" t="s">
        <v>19</v>
      </c>
    </row>
    <row r="435" spans="1:6" ht="15.75" thickBot="1">
      <c r="A435" s="88">
        <v>1021</v>
      </c>
      <c r="B435" s="85">
        <v>2517</v>
      </c>
      <c r="C435" s="86" t="s">
        <v>284</v>
      </c>
      <c r="D435" s="86" t="s">
        <v>507</v>
      </c>
      <c r="E435" s="91">
        <v>1</v>
      </c>
      <c r="F435" s="86" t="s">
        <v>19</v>
      </c>
    </row>
    <row r="436" spans="1:6" ht="15.75" thickBot="1">
      <c r="A436" s="88">
        <v>333</v>
      </c>
      <c r="B436" s="85">
        <v>2325</v>
      </c>
      <c r="C436" s="86" t="s">
        <v>279</v>
      </c>
      <c r="D436" s="86" t="s">
        <v>320</v>
      </c>
      <c r="E436" s="91">
        <v>3</v>
      </c>
      <c r="F436" s="86" t="s">
        <v>19</v>
      </c>
    </row>
    <row r="437" spans="1:6" ht="15.75" thickBot="1">
      <c r="A437" s="88">
        <v>175</v>
      </c>
      <c r="B437" s="85">
        <v>2060</v>
      </c>
      <c r="C437" s="86" t="s">
        <v>286</v>
      </c>
      <c r="D437" s="86" t="s">
        <v>574</v>
      </c>
      <c r="E437" s="91">
        <v>1</v>
      </c>
      <c r="F437" s="86" t="s">
        <v>19</v>
      </c>
    </row>
    <row r="438" spans="1:6" ht="15.75" thickBot="1">
      <c r="A438" s="88">
        <v>527</v>
      </c>
      <c r="B438" s="85">
        <v>2110</v>
      </c>
      <c r="C438" s="86" t="s">
        <v>286</v>
      </c>
      <c r="D438" s="86" t="s">
        <v>474</v>
      </c>
      <c r="E438" s="91">
        <v>1</v>
      </c>
      <c r="F438" s="86" t="s">
        <v>19</v>
      </c>
    </row>
    <row r="439" spans="1:6" ht="15.75" thickBot="1">
      <c r="A439" s="88">
        <v>1175</v>
      </c>
      <c r="B439" s="85">
        <v>2640</v>
      </c>
      <c r="C439" s="86" t="s">
        <v>288</v>
      </c>
      <c r="D439" s="86" t="s">
        <v>575</v>
      </c>
      <c r="E439" s="91">
        <v>2</v>
      </c>
      <c r="F439" s="86" t="s">
        <v>19</v>
      </c>
    </row>
    <row r="440" spans="1:6" ht="15.75" thickBot="1">
      <c r="A440" s="88">
        <v>1046</v>
      </c>
      <c r="B440" s="85">
        <v>2104</v>
      </c>
      <c r="C440" s="86" t="s">
        <v>286</v>
      </c>
      <c r="D440" s="86" t="s">
        <v>374</v>
      </c>
      <c r="E440" s="91">
        <v>1</v>
      </c>
      <c r="F440" s="86" t="s">
        <v>19</v>
      </c>
    </row>
    <row r="441" spans="1:6" ht="15.75" thickBot="1">
      <c r="A441" s="88">
        <v>866</v>
      </c>
      <c r="B441" s="85">
        <v>2216</v>
      </c>
      <c r="C441" s="86" t="s">
        <v>282</v>
      </c>
      <c r="D441" s="86" t="s">
        <v>576</v>
      </c>
      <c r="E441" s="91">
        <v>1</v>
      </c>
      <c r="F441" s="86" t="s">
        <v>19</v>
      </c>
    </row>
    <row r="442" spans="1:6" ht="15.75" thickBot="1">
      <c r="A442" s="88">
        <v>27611</v>
      </c>
      <c r="B442" s="85">
        <v>2085</v>
      </c>
      <c r="C442" s="86" t="s">
        <v>286</v>
      </c>
      <c r="D442" s="86" t="s">
        <v>577</v>
      </c>
      <c r="E442" s="91">
        <v>1</v>
      </c>
      <c r="F442" s="86" t="s">
        <v>19</v>
      </c>
    </row>
    <row r="443" spans="1:6" ht="15.75" thickBot="1">
      <c r="A443" s="88">
        <v>659</v>
      </c>
      <c r="B443" s="85">
        <v>2767</v>
      </c>
      <c r="C443" s="86" t="s">
        <v>283</v>
      </c>
      <c r="D443" s="86" t="s">
        <v>578</v>
      </c>
      <c r="E443" s="91">
        <v>1</v>
      </c>
      <c r="F443" s="86" t="s">
        <v>19</v>
      </c>
    </row>
    <row r="444" spans="1:6" ht="15.75" thickBot="1">
      <c r="A444" s="88">
        <v>1176</v>
      </c>
      <c r="B444" s="85">
        <v>2450</v>
      </c>
      <c r="C444" s="86" t="s">
        <v>287</v>
      </c>
      <c r="D444" s="86" t="s">
        <v>475</v>
      </c>
      <c r="E444" s="91">
        <v>3</v>
      </c>
      <c r="F444" s="86" t="s">
        <v>19</v>
      </c>
    </row>
    <row r="445" spans="1:6" ht="15.75" thickBot="1">
      <c r="A445" s="88">
        <v>6383</v>
      </c>
      <c r="B445" s="85">
        <v>2431</v>
      </c>
      <c r="C445" s="86" t="s">
        <v>287</v>
      </c>
      <c r="D445" s="86" t="s">
        <v>579</v>
      </c>
      <c r="E445" s="91">
        <v>4</v>
      </c>
      <c r="F445" s="86" t="s">
        <v>19</v>
      </c>
    </row>
    <row r="446" spans="1:6" ht="15.75" thickBot="1">
      <c r="A446" s="88">
        <v>988</v>
      </c>
      <c r="B446" s="85">
        <v>2541</v>
      </c>
      <c r="C446" s="86" t="s">
        <v>284</v>
      </c>
      <c r="D446" s="86" t="s">
        <v>565</v>
      </c>
      <c r="E446" s="91">
        <v>3</v>
      </c>
      <c r="F446" s="86" t="s">
        <v>19</v>
      </c>
    </row>
    <row r="447" spans="1:6" ht="15.75" thickBot="1">
      <c r="A447" s="88">
        <v>683</v>
      </c>
      <c r="B447" s="85">
        <v>2135</v>
      </c>
      <c r="C447" s="86" t="s">
        <v>277</v>
      </c>
      <c r="D447" s="86" t="s">
        <v>491</v>
      </c>
      <c r="E447" s="91">
        <v>1</v>
      </c>
      <c r="F447" s="86" t="s">
        <v>19</v>
      </c>
    </row>
    <row r="448" spans="1:6" ht="15.75" thickBot="1">
      <c r="A448" s="88">
        <v>5388</v>
      </c>
      <c r="B448" s="85">
        <v>2642</v>
      </c>
      <c r="C448" s="86" t="s">
        <v>288</v>
      </c>
      <c r="D448" s="86" t="s">
        <v>554</v>
      </c>
      <c r="E448" s="91">
        <v>2</v>
      </c>
      <c r="F448" s="86" t="s">
        <v>19</v>
      </c>
    </row>
    <row r="449" spans="1:6" ht="15.75" thickBot="1">
      <c r="A449" s="88">
        <v>7979</v>
      </c>
      <c r="B449" s="85">
        <v>2179</v>
      </c>
      <c r="C449" s="86" t="s">
        <v>278</v>
      </c>
      <c r="D449" s="86" t="s">
        <v>580</v>
      </c>
      <c r="E449" s="91">
        <v>1</v>
      </c>
      <c r="F449" s="86" t="s">
        <v>19</v>
      </c>
    </row>
    <row r="450" spans="1:6" ht="15.75" thickBot="1">
      <c r="A450" s="88">
        <v>571</v>
      </c>
      <c r="B450" s="85">
        <v>2571</v>
      </c>
      <c r="C450" s="86" t="s">
        <v>278</v>
      </c>
      <c r="D450" s="86" t="s">
        <v>330</v>
      </c>
      <c r="E450" s="91">
        <v>2</v>
      </c>
      <c r="F450" s="86" t="s">
        <v>19</v>
      </c>
    </row>
    <row r="451" spans="1:6" ht="15.75" thickBot="1">
      <c r="A451" s="88">
        <v>5875</v>
      </c>
      <c r="B451" s="85">
        <v>2541</v>
      </c>
      <c r="C451" s="86" t="s">
        <v>284</v>
      </c>
      <c r="D451" s="86" t="s">
        <v>565</v>
      </c>
      <c r="E451" s="91">
        <v>3</v>
      </c>
      <c r="F451" s="86" t="s">
        <v>19</v>
      </c>
    </row>
    <row r="452" spans="1:6" ht="15.75" thickBot="1">
      <c r="A452" s="88">
        <v>132</v>
      </c>
      <c r="B452" s="85">
        <v>2228</v>
      </c>
      <c r="C452" s="86" t="s">
        <v>282</v>
      </c>
      <c r="D452" s="86" t="s">
        <v>336</v>
      </c>
      <c r="E452" s="91">
        <v>1</v>
      </c>
      <c r="F452" s="86" t="s">
        <v>19</v>
      </c>
    </row>
    <row r="453" spans="1:6" ht="15.75" thickBot="1">
      <c r="A453" s="88">
        <v>480</v>
      </c>
      <c r="B453" s="85">
        <v>2850</v>
      </c>
      <c r="C453" s="86" t="s">
        <v>280</v>
      </c>
      <c r="D453" s="86" t="s">
        <v>581</v>
      </c>
      <c r="E453" s="91">
        <v>4</v>
      </c>
      <c r="F453" s="86" t="s">
        <v>19</v>
      </c>
    </row>
    <row r="454" spans="1:6" ht="15.75" thickBot="1">
      <c r="A454" s="88">
        <v>1161</v>
      </c>
      <c r="B454" s="85">
        <v>2259</v>
      </c>
      <c r="C454" s="86" t="s">
        <v>281</v>
      </c>
      <c r="D454" s="86" t="s">
        <v>356</v>
      </c>
      <c r="E454" s="91">
        <v>1</v>
      </c>
      <c r="F454" s="86" t="s">
        <v>19</v>
      </c>
    </row>
    <row r="455" spans="1:6" ht="15.75" thickBot="1">
      <c r="A455" s="88">
        <v>1054</v>
      </c>
      <c r="B455" s="85">
        <v>2430</v>
      </c>
      <c r="C455" s="86" t="s">
        <v>287</v>
      </c>
      <c r="D455" s="86" t="s">
        <v>337</v>
      </c>
      <c r="E455" s="91">
        <v>3</v>
      </c>
      <c r="F455" s="86" t="s">
        <v>19</v>
      </c>
    </row>
    <row r="456" spans="1:6" ht="15.75" thickBot="1">
      <c r="A456" s="88">
        <v>735</v>
      </c>
      <c r="B456" s="85">
        <v>2780</v>
      </c>
      <c r="C456" s="86" t="s">
        <v>292</v>
      </c>
      <c r="D456" s="86" t="s">
        <v>386</v>
      </c>
      <c r="E456" s="91">
        <v>1</v>
      </c>
      <c r="F456" s="86" t="s">
        <v>19</v>
      </c>
    </row>
    <row r="457" spans="1:6" ht="15.75" thickBot="1">
      <c r="A457" s="88">
        <v>824</v>
      </c>
      <c r="B457" s="85">
        <v>2071</v>
      </c>
      <c r="C457" s="86" t="s">
        <v>286</v>
      </c>
      <c r="D457" s="86" t="s">
        <v>555</v>
      </c>
      <c r="E457" s="91">
        <v>1</v>
      </c>
      <c r="F457" s="86" t="s">
        <v>19</v>
      </c>
    </row>
    <row r="458" spans="1:6" ht="15.75" thickBot="1">
      <c r="A458" s="88">
        <v>1106</v>
      </c>
      <c r="B458" s="85">
        <v>2071</v>
      </c>
      <c r="C458" s="86" t="s">
        <v>286</v>
      </c>
      <c r="D458" s="86" t="s">
        <v>555</v>
      </c>
      <c r="E458" s="91">
        <v>1</v>
      </c>
      <c r="F458" s="86" t="s">
        <v>19</v>
      </c>
    </row>
    <row r="459" spans="1:6" ht="15.75" thickBot="1">
      <c r="A459" s="88">
        <v>334</v>
      </c>
      <c r="B459" s="85">
        <v>2261</v>
      </c>
      <c r="C459" s="86" t="s">
        <v>281</v>
      </c>
      <c r="D459" s="86" t="s">
        <v>423</v>
      </c>
      <c r="E459" s="91">
        <v>1</v>
      </c>
      <c r="F459" s="86" t="s">
        <v>19</v>
      </c>
    </row>
    <row r="460" spans="1:6" ht="15.75" thickBot="1">
      <c r="A460" s="88">
        <v>1159</v>
      </c>
      <c r="B460" s="85">
        <v>2261</v>
      </c>
      <c r="C460" s="86" t="s">
        <v>281</v>
      </c>
      <c r="D460" s="86" t="s">
        <v>423</v>
      </c>
      <c r="E460" s="91">
        <v>1</v>
      </c>
      <c r="F460" s="86" t="s">
        <v>19</v>
      </c>
    </row>
    <row r="461" spans="1:6" ht="15.75" thickBot="1">
      <c r="A461" s="88">
        <v>19285</v>
      </c>
      <c r="B461" s="85">
        <v>2830</v>
      </c>
      <c r="C461" s="86" t="s">
        <v>280</v>
      </c>
      <c r="D461" s="86" t="s">
        <v>402</v>
      </c>
      <c r="E461" s="91">
        <v>3</v>
      </c>
      <c r="F461" s="86" t="s">
        <v>19</v>
      </c>
    </row>
    <row r="462" spans="1:6" ht="15.75" thickBot="1">
      <c r="A462" s="88">
        <v>375</v>
      </c>
      <c r="B462" s="85">
        <v>2365</v>
      </c>
      <c r="C462" s="86" t="s">
        <v>291</v>
      </c>
      <c r="D462" s="86" t="s">
        <v>582</v>
      </c>
      <c r="E462" s="91">
        <v>5</v>
      </c>
      <c r="F462" s="86" t="s">
        <v>19</v>
      </c>
    </row>
    <row r="463" spans="1:6" ht="15.75" thickBot="1">
      <c r="A463" s="88">
        <v>452</v>
      </c>
      <c r="B463" s="85">
        <v>2829</v>
      </c>
      <c r="C463" s="86" t="s">
        <v>280</v>
      </c>
      <c r="D463" s="86" t="s">
        <v>583</v>
      </c>
      <c r="E463" s="91">
        <v>6</v>
      </c>
      <c r="F463" s="86" t="s">
        <v>19</v>
      </c>
    </row>
    <row r="464" spans="1:6" ht="15.75" thickBot="1">
      <c r="A464" s="88">
        <v>1051</v>
      </c>
      <c r="B464" s="85">
        <v>2758</v>
      </c>
      <c r="C464" s="86" t="s">
        <v>292</v>
      </c>
      <c r="D464" s="86" t="s">
        <v>584</v>
      </c>
      <c r="E464" s="91">
        <v>2</v>
      </c>
      <c r="F464" s="86" t="s">
        <v>19</v>
      </c>
    </row>
    <row r="465" spans="1:6" ht="15.75" thickBot="1">
      <c r="A465" s="88">
        <v>344</v>
      </c>
      <c r="B465" s="85">
        <v>2675</v>
      </c>
      <c r="C465" s="86" t="s">
        <v>288</v>
      </c>
      <c r="D465" s="86" t="s">
        <v>502</v>
      </c>
      <c r="E465" s="91">
        <v>6</v>
      </c>
      <c r="F465" s="86" t="s">
        <v>19</v>
      </c>
    </row>
    <row r="466" spans="1:6" ht="15.75" thickBot="1">
      <c r="A466" s="88">
        <v>1153</v>
      </c>
      <c r="B466" s="85">
        <v>2158</v>
      </c>
      <c r="C466" s="86" t="s">
        <v>283</v>
      </c>
      <c r="D466" s="86" t="s">
        <v>426</v>
      </c>
      <c r="E466" s="91">
        <v>1</v>
      </c>
      <c r="F466" s="86" t="s">
        <v>19</v>
      </c>
    </row>
    <row r="467" spans="1:6" ht="15.75" thickBot="1">
      <c r="A467" s="88">
        <v>6195</v>
      </c>
      <c r="B467" s="85">
        <v>2263</v>
      </c>
      <c r="C467" s="86" t="s">
        <v>281</v>
      </c>
      <c r="D467" s="86" t="s">
        <v>356</v>
      </c>
      <c r="E467" s="91">
        <v>1</v>
      </c>
      <c r="F467" s="86" t="s">
        <v>19</v>
      </c>
    </row>
    <row r="468" spans="1:6" ht="15.75" thickBot="1">
      <c r="A468" s="88">
        <v>691</v>
      </c>
      <c r="B468" s="85">
        <v>2166</v>
      </c>
      <c r="C468" s="86" t="s">
        <v>278</v>
      </c>
      <c r="D468" s="86" t="s">
        <v>585</v>
      </c>
      <c r="E468" s="91">
        <v>1</v>
      </c>
      <c r="F468" s="86" t="s">
        <v>19</v>
      </c>
    </row>
    <row r="469" spans="1:6" ht="15.75" thickBot="1">
      <c r="A469" s="88">
        <v>6915</v>
      </c>
      <c r="B469" s="85">
        <v>2089</v>
      </c>
      <c r="C469" s="86" t="s">
        <v>286</v>
      </c>
      <c r="D469" s="86" t="s">
        <v>574</v>
      </c>
      <c r="E469" s="91">
        <v>1</v>
      </c>
      <c r="F469" s="86" t="s">
        <v>19</v>
      </c>
    </row>
    <row r="470" spans="1:6" ht="15.75" thickBot="1">
      <c r="A470" s="88">
        <v>769</v>
      </c>
      <c r="B470" s="85">
        <v>2089</v>
      </c>
      <c r="C470" s="86" t="s">
        <v>286</v>
      </c>
      <c r="D470" s="86" t="s">
        <v>574</v>
      </c>
      <c r="E470" s="91">
        <v>1</v>
      </c>
      <c r="F470" s="86" t="s">
        <v>19</v>
      </c>
    </row>
    <row r="471" spans="1:6" ht="15.75" thickBot="1">
      <c r="A471" s="88">
        <v>479</v>
      </c>
      <c r="B471" s="85">
        <v>2420</v>
      </c>
      <c r="C471" s="86" t="s">
        <v>279</v>
      </c>
      <c r="D471" s="86" t="s">
        <v>586</v>
      </c>
      <c r="E471" s="91">
        <v>5</v>
      </c>
      <c r="F471" s="86" t="s">
        <v>19</v>
      </c>
    </row>
    <row r="472" spans="1:6" ht="15.75" thickBot="1">
      <c r="A472" s="88">
        <v>1171</v>
      </c>
      <c r="B472" s="85">
        <v>2232</v>
      </c>
      <c r="C472" s="86" t="s">
        <v>282</v>
      </c>
      <c r="D472" s="86" t="s">
        <v>437</v>
      </c>
      <c r="E472" s="91">
        <v>1</v>
      </c>
      <c r="F472" s="86" t="s">
        <v>19</v>
      </c>
    </row>
    <row r="473" spans="1:6" ht="15.75" thickBot="1">
      <c r="A473" s="88">
        <v>1148</v>
      </c>
      <c r="B473" s="85">
        <v>2443</v>
      </c>
      <c r="C473" s="86" t="s">
        <v>287</v>
      </c>
      <c r="D473" s="86" t="s">
        <v>587</v>
      </c>
      <c r="E473" s="91">
        <v>4</v>
      </c>
      <c r="F473" s="86" t="s">
        <v>19</v>
      </c>
    </row>
    <row r="474" spans="1:6" ht="15.75" thickBot="1">
      <c r="A474" s="88">
        <v>343</v>
      </c>
      <c r="B474" s="85">
        <v>2799</v>
      </c>
      <c r="C474" s="86" t="s">
        <v>290</v>
      </c>
      <c r="D474" s="86" t="s">
        <v>588</v>
      </c>
      <c r="E474" s="91">
        <v>5</v>
      </c>
      <c r="F474" s="86" t="s">
        <v>19</v>
      </c>
    </row>
    <row r="475" spans="1:6" ht="15.75" thickBot="1">
      <c r="A475" s="88">
        <v>5427</v>
      </c>
      <c r="B475" s="85">
        <v>2705</v>
      </c>
      <c r="C475" s="86" t="s">
        <v>288</v>
      </c>
      <c r="D475" s="86" t="s">
        <v>589</v>
      </c>
      <c r="E475" s="91">
        <v>4</v>
      </c>
      <c r="F475" s="86" t="s">
        <v>19</v>
      </c>
    </row>
    <row r="476" spans="1:6" ht="15.75" thickBot="1">
      <c r="A476" s="88">
        <v>471</v>
      </c>
      <c r="B476" s="85">
        <v>2196</v>
      </c>
      <c r="C476" s="86" t="s">
        <v>277</v>
      </c>
      <c r="D476" s="86" t="s">
        <v>590</v>
      </c>
      <c r="E476" s="91">
        <v>1</v>
      </c>
      <c r="F476" s="86" t="s">
        <v>19</v>
      </c>
    </row>
    <row r="477" spans="1:6" ht="15.75" thickBot="1">
      <c r="A477" s="88">
        <v>227</v>
      </c>
      <c r="B477" s="85">
        <v>2750</v>
      </c>
      <c r="C477" s="86" t="s">
        <v>292</v>
      </c>
      <c r="D477" s="86" t="s">
        <v>532</v>
      </c>
      <c r="E477" s="91">
        <v>1</v>
      </c>
      <c r="F477" s="86" t="s">
        <v>19</v>
      </c>
    </row>
    <row r="478" spans="1:6" ht="15.75" thickBot="1">
      <c r="A478" s="88">
        <v>382</v>
      </c>
      <c r="B478" s="85">
        <v>2835</v>
      </c>
      <c r="C478" s="86" t="s">
        <v>280</v>
      </c>
      <c r="D478" s="86" t="s">
        <v>591</v>
      </c>
      <c r="E478" s="91">
        <v>6</v>
      </c>
      <c r="F478" s="86" t="s">
        <v>19</v>
      </c>
    </row>
    <row r="479" spans="1:6" ht="15.75" thickBot="1">
      <c r="A479" s="88">
        <v>1056</v>
      </c>
      <c r="B479" s="85">
        <v>2835</v>
      </c>
      <c r="C479" s="86" t="s">
        <v>280</v>
      </c>
      <c r="D479" s="86" t="s">
        <v>591</v>
      </c>
      <c r="E479" s="91">
        <v>6</v>
      </c>
      <c r="F479" s="86" t="s">
        <v>19</v>
      </c>
    </row>
    <row r="480" spans="1:6" ht="15.75" thickBot="1">
      <c r="A480" s="88">
        <v>808</v>
      </c>
      <c r="B480" s="85">
        <v>2650</v>
      </c>
      <c r="C480" s="86" t="s">
        <v>288</v>
      </c>
      <c r="D480" s="86" t="s">
        <v>538</v>
      </c>
      <c r="E480" s="91">
        <v>3</v>
      </c>
      <c r="F480" s="86" t="s">
        <v>19</v>
      </c>
    </row>
    <row r="481" spans="1:6" ht="15.75" thickBot="1">
      <c r="A481" s="88">
        <v>6230</v>
      </c>
      <c r="B481" s="85">
        <v>2220</v>
      </c>
      <c r="C481" s="86" t="s">
        <v>282</v>
      </c>
      <c r="D481" s="86" t="s">
        <v>592</v>
      </c>
      <c r="E481" s="91">
        <v>1</v>
      </c>
      <c r="F481" s="86" t="s">
        <v>19</v>
      </c>
    </row>
    <row r="482" spans="1:6" ht="15.75" thickBot="1">
      <c r="A482" s="88">
        <v>6224</v>
      </c>
      <c r="B482" s="85">
        <v>2440</v>
      </c>
      <c r="C482" s="86" t="s">
        <v>287</v>
      </c>
      <c r="D482" s="86" t="s">
        <v>411</v>
      </c>
      <c r="E482" s="91">
        <v>4</v>
      </c>
      <c r="F482" s="86" t="s">
        <v>19</v>
      </c>
    </row>
    <row r="483" spans="1:6" ht="15.75" thickBot="1">
      <c r="A483" s="88">
        <v>11</v>
      </c>
      <c r="B483" s="85">
        <v>2205</v>
      </c>
      <c r="C483" s="86" t="s">
        <v>282</v>
      </c>
      <c r="D483" s="86" t="s">
        <v>593</v>
      </c>
      <c r="E483" s="91">
        <v>1</v>
      </c>
      <c r="F483" s="86" t="s">
        <v>19</v>
      </c>
    </row>
    <row r="484" spans="1:6" ht="15.75" thickBot="1">
      <c r="A484" s="88">
        <v>1068</v>
      </c>
      <c r="B484" s="85">
        <v>2320</v>
      </c>
      <c r="C484" s="86" t="s">
        <v>279</v>
      </c>
      <c r="D484" s="86" t="s">
        <v>594</v>
      </c>
      <c r="E484" s="91">
        <v>1</v>
      </c>
      <c r="F484" s="86" t="s">
        <v>19</v>
      </c>
    </row>
    <row r="485" spans="1:6" ht="15.75" thickBot="1">
      <c r="A485" s="88">
        <v>930</v>
      </c>
      <c r="B485" s="85">
        <v>2100</v>
      </c>
      <c r="C485" s="86" t="s">
        <v>286</v>
      </c>
      <c r="D485" s="86" t="s">
        <v>334</v>
      </c>
      <c r="E485" s="91">
        <v>1</v>
      </c>
      <c r="F485" s="86" t="s">
        <v>19</v>
      </c>
    </row>
    <row r="486" spans="1:6" ht="15.75" thickBot="1">
      <c r="A486" s="88">
        <v>973</v>
      </c>
      <c r="B486" s="85">
        <v>2093</v>
      </c>
      <c r="C486" s="86" t="s">
        <v>286</v>
      </c>
      <c r="D486" s="86" t="s">
        <v>338</v>
      </c>
      <c r="E486" s="91">
        <v>1</v>
      </c>
      <c r="F486" s="86" t="s">
        <v>19</v>
      </c>
    </row>
    <row r="487" spans="1:6" ht="15.75" thickBot="1">
      <c r="A487" s="88">
        <v>239</v>
      </c>
      <c r="B487" s="85">
        <v>2820</v>
      </c>
      <c r="C487" s="86" t="s">
        <v>280</v>
      </c>
      <c r="D487" s="86" t="s">
        <v>548</v>
      </c>
      <c r="E487" s="91">
        <v>5</v>
      </c>
      <c r="F487" s="86" t="s">
        <v>19</v>
      </c>
    </row>
    <row r="488" spans="1:6" ht="15.75" thickBot="1">
      <c r="A488" s="88">
        <v>5309</v>
      </c>
      <c r="B488" s="85">
        <v>2526</v>
      </c>
      <c r="C488" s="86" t="s">
        <v>284</v>
      </c>
      <c r="D488" s="86" t="s">
        <v>482</v>
      </c>
      <c r="E488" s="91">
        <v>1</v>
      </c>
      <c r="F488" s="86" t="s">
        <v>19</v>
      </c>
    </row>
    <row r="489" spans="1:6" ht="15.75" thickBot="1">
      <c r="A489" s="88">
        <v>6226</v>
      </c>
      <c r="B489" s="85">
        <v>2517</v>
      </c>
      <c r="C489" s="86" t="s">
        <v>284</v>
      </c>
      <c r="D489" s="86" t="s">
        <v>507</v>
      </c>
      <c r="E489" s="91">
        <v>1</v>
      </c>
      <c r="F489" s="86" t="s">
        <v>19</v>
      </c>
    </row>
    <row r="490" spans="1:6" ht="15.75" thickBot="1">
      <c r="A490" s="88">
        <v>6923</v>
      </c>
      <c r="B490" s="85">
        <v>2102</v>
      </c>
      <c r="C490" s="86" t="s">
        <v>286</v>
      </c>
      <c r="D490" s="86" t="s">
        <v>358</v>
      </c>
      <c r="E490" s="91">
        <v>1</v>
      </c>
      <c r="F490" s="86" t="s">
        <v>19</v>
      </c>
    </row>
    <row r="491" spans="1:6" ht="15.75" thickBot="1">
      <c r="A491" s="88">
        <v>1045</v>
      </c>
      <c r="B491" s="85">
        <v>2463</v>
      </c>
      <c r="C491" s="86" t="s">
        <v>289</v>
      </c>
      <c r="D491" s="86" t="s">
        <v>595</v>
      </c>
      <c r="E491" s="91">
        <v>5</v>
      </c>
      <c r="F491" s="86" t="s">
        <v>19</v>
      </c>
    </row>
    <row r="492" spans="1:6" ht="15.75" thickBot="1">
      <c r="A492" s="88">
        <v>6955</v>
      </c>
      <c r="B492" s="85">
        <v>2159</v>
      </c>
      <c r="C492" s="86" t="s">
        <v>286</v>
      </c>
      <c r="D492" s="86" t="s">
        <v>596</v>
      </c>
      <c r="E492" s="91">
        <v>1</v>
      </c>
      <c r="F492" s="86" t="s">
        <v>19</v>
      </c>
    </row>
    <row r="493" spans="1:6" ht="15.75" thickBot="1">
      <c r="A493" s="88">
        <v>5856</v>
      </c>
      <c r="B493" s="85">
        <v>2036</v>
      </c>
      <c r="C493" s="86" t="s">
        <v>282</v>
      </c>
      <c r="D493" s="86" t="s">
        <v>477</v>
      </c>
      <c r="E493" s="91">
        <v>1</v>
      </c>
      <c r="F493" s="86" t="s">
        <v>19</v>
      </c>
    </row>
    <row r="494" spans="1:6" ht="15.75" thickBot="1">
      <c r="A494" s="88">
        <v>7795</v>
      </c>
      <c r="B494" s="85">
        <v>2030</v>
      </c>
      <c r="C494" s="86" t="s">
        <v>282</v>
      </c>
      <c r="D494" s="86" t="s">
        <v>597</v>
      </c>
      <c r="E494" s="91">
        <v>1</v>
      </c>
      <c r="F494" s="86" t="s">
        <v>19</v>
      </c>
    </row>
    <row r="495" spans="1:6" ht="15.75" thickBot="1">
      <c r="A495" s="88">
        <v>705</v>
      </c>
      <c r="B495" s="85">
        <v>2298</v>
      </c>
      <c r="C495" s="86" t="s">
        <v>279</v>
      </c>
      <c r="D495" s="86" t="s">
        <v>399</v>
      </c>
      <c r="E495" s="91">
        <v>1</v>
      </c>
      <c r="F495" s="86" t="s">
        <v>19</v>
      </c>
    </row>
    <row r="496" spans="1:6" ht="15.75" thickBot="1">
      <c r="A496" s="88">
        <v>965</v>
      </c>
      <c r="B496" s="85">
        <v>2035</v>
      </c>
      <c r="C496" s="86" t="s">
        <v>282</v>
      </c>
      <c r="D496" s="86" t="s">
        <v>430</v>
      </c>
      <c r="E496" s="91">
        <v>1</v>
      </c>
      <c r="F496" s="86" t="s">
        <v>19</v>
      </c>
    </row>
    <row r="497" spans="1:6" ht="15.75" thickBot="1">
      <c r="A497" s="88">
        <v>748</v>
      </c>
      <c r="B497" s="85">
        <v>2780</v>
      </c>
      <c r="C497" s="86" t="s">
        <v>292</v>
      </c>
      <c r="D497" s="86" t="s">
        <v>386</v>
      </c>
      <c r="E497" s="91">
        <v>1</v>
      </c>
      <c r="F497" s="86" t="s">
        <v>19</v>
      </c>
    </row>
    <row r="498" spans="1:6" ht="15.75" thickBot="1">
      <c r="A498" s="88">
        <v>416</v>
      </c>
      <c r="B498" s="85">
        <v>2221</v>
      </c>
      <c r="C498" s="86" t="s">
        <v>282</v>
      </c>
      <c r="D498" s="86" t="s">
        <v>406</v>
      </c>
      <c r="E498" s="91">
        <v>1</v>
      </c>
      <c r="F498" s="86" t="s">
        <v>19</v>
      </c>
    </row>
    <row r="499" spans="1:6" ht="15.75" thickBot="1">
      <c r="A499" s="88">
        <v>415</v>
      </c>
      <c r="B499" s="85">
        <v>2570</v>
      </c>
      <c r="C499" s="86" t="s">
        <v>278</v>
      </c>
      <c r="D499" s="86" t="s">
        <v>512</v>
      </c>
      <c r="E499" s="91">
        <v>1</v>
      </c>
      <c r="F499" s="86" t="s">
        <v>19</v>
      </c>
    </row>
    <row r="500" spans="1:6" ht="15.75" thickBot="1">
      <c r="A500" s="88">
        <v>1088</v>
      </c>
      <c r="B500" s="85">
        <v>2650</v>
      </c>
      <c r="C500" s="86" t="s">
        <v>288</v>
      </c>
      <c r="D500" s="86" t="s">
        <v>538</v>
      </c>
      <c r="E500" s="91">
        <v>3</v>
      </c>
      <c r="F500" s="86" t="s">
        <v>19</v>
      </c>
    </row>
    <row r="501" spans="1:6" ht="15.75" thickBot="1">
      <c r="A501" s="88">
        <v>503</v>
      </c>
      <c r="B501" s="85">
        <v>2452</v>
      </c>
      <c r="C501" s="86" t="s">
        <v>287</v>
      </c>
      <c r="D501" s="86" t="s">
        <v>598</v>
      </c>
      <c r="E501" s="91">
        <v>3</v>
      </c>
      <c r="F501" s="86" t="s">
        <v>19</v>
      </c>
    </row>
    <row r="502" spans="1:6" ht="15.75" thickBot="1">
      <c r="A502" s="88">
        <v>75</v>
      </c>
      <c r="B502" s="85">
        <v>2203</v>
      </c>
      <c r="C502" s="86" t="s">
        <v>277</v>
      </c>
      <c r="D502" s="86" t="s">
        <v>471</v>
      </c>
      <c r="E502" s="91">
        <v>1</v>
      </c>
      <c r="F502" s="86" t="s">
        <v>19</v>
      </c>
    </row>
    <row r="503" spans="1:6" ht="15.75" thickBot="1">
      <c r="A503" s="88">
        <v>884</v>
      </c>
      <c r="B503" s="85">
        <v>2304</v>
      </c>
      <c r="C503" s="86" t="s">
        <v>279</v>
      </c>
      <c r="D503" s="86" t="s">
        <v>389</v>
      </c>
      <c r="E503" s="91">
        <v>1</v>
      </c>
      <c r="F503" s="86" t="s">
        <v>19</v>
      </c>
    </row>
    <row r="504" spans="1:6" ht="15.75" thickBot="1">
      <c r="A504" s="88">
        <v>184</v>
      </c>
      <c r="B504" s="85">
        <v>2515</v>
      </c>
      <c r="C504" s="86" t="s">
        <v>284</v>
      </c>
      <c r="D504" s="86" t="s">
        <v>599</v>
      </c>
      <c r="E504" s="91">
        <v>1</v>
      </c>
      <c r="F504" s="86" t="s">
        <v>19</v>
      </c>
    </row>
    <row r="505" spans="1:6" ht="15.75" thickBot="1">
      <c r="A505" s="88">
        <v>104</v>
      </c>
      <c r="B505" s="85">
        <v>2360</v>
      </c>
      <c r="C505" s="86" t="s">
        <v>291</v>
      </c>
      <c r="D505" s="86" t="s">
        <v>600</v>
      </c>
      <c r="E505" s="91">
        <v>4</v>
      </c>
      <c r="F505" s="86" t="s">
        <v>19</v>
      </c>
    </row>
    <row r="506" spans="1:6" ht="15.75" thickBot="1">
      <c r="A506" s="88">
        <v>370</v>
      </c>
      <c r="B506" s="85">
        <v>2380</v>
      </c>
      <c r="C506" s="86" t="s">
        <v>291</v>
      </c>
      <c r="D506" s="86" t="s">
        <v>601</v>
      </c>
      <c r="E506" s="91">
        <v>4</v>
      </c>
      <c r="F506" s="86" t="s">
        <v>19</v>
      </c>
    </row>
    <row r="507" spans="1:6" ht="15.75" thickBot="1">
      <c r="A507" s="88">
        <v>1128</v>
      </c>
      <c r="B507" s="85">
        <v>2380</v>
      </c>
      <c r="C507" s="86" t="s">
        <v>291</v>
      </c>
      <c r="D507" s="86" t="s">
        <v>601</v>
      </c>
      <c r="E507" s="91">
        <v>4</v>
      </c>
      <c r="F507" s="86" t="s">
        <v>19</v>
      </c>
    </row>
    <row r="508" spans="1:6" ht="15.75" thickBot="1">
      <c r="A508" s="88">
        <v>376</v>
      </c>
      <c r="B508" s="85">
        <v>2358</v>
      </c>
      <c r="C508" s="86" t="s">
        <v>291</v>
      </c>
      <c r="D508" s="86" t="s">
        <v>602</v>
      </c>
      <c r="E508" s="91">
        <v>5</v>
      </c>
      <c r="F508" s="86" t="s">
        <v>19</v>
      </c>
    </row>
    <row r="509" spans="1:6" ht="15.75" thickBot="1">
      <c r="A509" s="88">
        <v>668</v>
      </c>
      <c r="B509" s="85">
        <v>2114</v>
      </c>
      <c r="C509" s="86" t="s">
        <v>286</v>
      </c>
      <c r="D509" s="86" t="s">
        <v>603</v>
      </c>
      <c r="E509" s="91">
        <v>1</v>
      </c>
      <c r="F509" s="86" t="s">
        <v>19</v>
      </c>
    </row>
    <row r="510" spans="1:6" ht="15.75" thickBot="1">
      <c r="A510" s="88">
        <v>149</v>
      </c>
      <c r="B510" s="85">
        <v>2145</v>
      </c>
      <c r="C510" s="86" t="s">
        <v>283</v>
      </c>
      <c r="D510" s="86" t="s">
        <v>494</v>
      </c>
      <c r="E510" s="91">
        <v>1</v>
      </c>
      <c r="F510" s="86" t="s">
        <v>19</v>
      </c>
    </row>
    <row r="511" spans="1:6" ht="15.75" thickBot="1">
      <c r="A511" s="88">
        <v>22858</v>
      </c>
      <c r="B511" s="85">
        <v>2766</v>
      </c>
      <c r="C511" s="86" t="s">
        <v>283</v>
      </c>
      <c r="D511" s="86" t="s">
        <v>604</v>
      </c>
      <c r="E511" s="91">
        <v>1</v>
      </c>
      <c r="F511" s="86" t="s">
        <v>19</v>
      </c>
    </row>
    <row r="512" spans="1:6" ht="15.75" thickBot="1">
      <c r="A512" s="88">
        <v>706</v>
      </c>
      <c r="B512" s="85">
        <v>2216</v>
      </c>
      <c r="C512" s="86" t="s">
        <v>282</v>
      </c>
      <c r="D512" s="86" t="s">
        <v>454</v>
      </c>
      <c r="E512" s="91">
        <v>1</v>
      </c>
      <c r="F512" s="86" t="s">
        <v>19</v>
      </c>
    </row>
    <row r="513" spans="1:6" ht="15.75" thickBot="1">
      <c r="A513" s="88">
        <v>903</v>
      </c>
      <c r="B513" s="85">
        <v>2330</v>
      </c>
      <c r="C513" s="86" t="s">
        <v>279</v>
      </c>
      <c r="D513" s="86" t="s">
        <v>443</v>
      </c>
      <c r="E513" s="91">
        <v>4</v>
      </c>
      <c r="F513" s="86" t="s">
        <v>19</v>
      </c>
    </row>
    <row r="514" spans="1:6" ht="15.75" thickBot="1">
      <c r="A514" s="88">
        <v>1025</v>
      </c>
      <c r="B514" s="85">
        <v>2640</v>
      </c>
      <c r="C514" s="86" t="s">
        <v>288</v>
      </c>
      <c r="D514" s="86" t="s">
        <v>503</v>
      </c>
      <c r="E514" s="91">
        <v>2</v>
      </c>
      <c r="F514" s="86" t="s">
        <v>19</v>
      </c>
    </row>
    <row r="515" spans="1:6" ht="15.75" thickBot="1">
      <c r="A515" s="88">
        <v>533</v>
      </c>
      <c r="B515" s="85">
        <v>2594</v>
      </c>
      <c r="C515" s="86" t="s">
        <v>285</v>
      </c>
      <c r="D515" s="86" t="s">
        <v>605</v>
      </c>
      <c r="E515" s="91">
        <v>4</v>
      </c>
      <c r="F515" s="86" t="s">
        <v>19</v>
      </c>
    </row>
    <row r="516" spans="1:6" ht="15.75" thickBot="1">
      <c r="A516" s="88">
        <v>707</v>
      </c>
      <c r="B516" s="85">
        <v>2135</v>
      </c>
      <c r="C516" s="86" t="s">
        <v>277</v>
      </c>
      <c r="D516" s="86" t="s">
        <v>491</v>
      </c>
      <c r="E516" s="91">
        <v>1</v>
      </c>
      <c r="F516" s="86" t="s">
        <v>19</v>
      </c>
    </row>
    <row r="517" spans="1:6" ht="15.75" thickBot="1">
      <c r="A517" s="88">
        <v>71</v>
      </c>
      <c r="B517" s="85">
        <v>2328</v>
      </c>
      <c r="C517" s="86" t="s">
        <v>279</v>
      </c>
      <c r="D517" s="86" t="s">
        <v>606</v>
      </c>
      <c r="E517" s="91">
        <v>5</v>
      </c>
      <c r="F517" s="86" t="s">
        <v>19</v>
      </c>
    </row>
    <row r="518" spans="1:6" ht="15.75" thickBot="1">
      <c r="A518" s="88">
        <v>1000</v>
      </c>
      <c r="B518" s="85">
        <v>2226</v>
      </c>
      <c r="C518" s="86" t="s">
        <v>282</v>
      </c>
      <c r="D518" s="86" t="s">
        <v>607</v>
      </c>
      <c r="E518" s="91">
        <v>1</v>
      </c>
      <c r="F518" s="86" t="s">
        <v>19</v>
      </c>
    </row>
    <row r="519" spans="1:6" ht="15.75" thickBot="1">
      <c r="A519" s="88">
        <v>621</v>
      </c>
      <c r="B519" s="85">
        <v>2031</v>
      </c>
      <c r="C519" s="86" t="s">
        <v>282</v>
      </c>
      <c r="D519" s="86" t="s">
        <v>463</v>
      </c>
      <c r="E519" s="91">
        <v>1</v>
      </c>
      <c r="F519" s="86" t="s">
        <v>19</v>
      </c>
    </row>
    <row r="520" spans="1:6" ht="15.75" thickBot="1">
      <c r="A520" s="88">
        <v>323</v>
      </c>
      <c r="B520" s="85">
        <v>2372</v>
      </c>
      <c r="C520" s="86" t="s">
        <v>291</v>
      </c>
      <c r="D520" s="86" t="s">
        <v>541</v>
      </c>
      <c r="E520" s="91">
        <v>5</v>
      </c>
      <c r="F520" s="86" t="s">
        <v>19</v>
      </c>
    </row>
    <row r="521" spans="1:6" ht="15.75" thickBot="1">
      <c r="A521" s="88">
        <v>5523</v>
      </c>
      <c r="B521" s="85">
        <v>2766</v>
      </c>
      <c r="C521" s="86" t="s">
        <v>283</v>
      </c>
      <c r="D521" s="86" t="s">
        <v>604</v>
      </c>
      <c r="E521" s="91">
        <v>1</v>
      </c>
      <c r="F521" s="86" t="s">
        <v>19</v>
      </c>
    </row>
    <row r="522" spans="1:6" ht="15.75" thickBot="1">
      <c r="A522" s="88">
        <v>879</v>
      </c>
      <c r="B522" s="85">
        <v>2228</v>
      </c>
      <c r="C522" s="86" t="s">
        <v>282</v>
      </c>
      <c r="D522" s="86" t="s">
        <v>336</v>
      </c>
      <c r="E522" s="91">
        <v>1</v>
      </c>
      <c r="F522" s="86" t="s">
        <v>19</v>
      </c>
    </row>
    <row r="523" spans="1:6" ht="15.75" thickBot="1">
      <c r="A523" s="88">
        <v>885</v>
      </c>
      <c r="B523" s="85">
        <v>2103</v>
      </c>
      <c r="C523" s="86" t="s">
        <v>286</v>
      </c>
      <c r="D523" s="86" t="s">
        <v>358</v>
      </c>
      <c r="E523" s="91">
        <v>1</v>
      </c>
      <c r="F523" s="86" t="s">
        <v>19</v>
      </c>
    </row>
    <row r="524" spans="1:6" ht="15.75" thickBot="1">
      <c r="A524" s="88">
        <v>889</v>
      </c>
      <c r="B524" s="85">
        <v>2103</v>
      </c>
      <c r="C524" s="86" t="s">
        <v>286</v>
      </c>
      <c r="D524" s="86" t="s">
        <v>358</v>
      </c>
      <c r="E524" s="91">
        <v>1</v>
      </c>
      <c r="F524" s="86" t="s">
        <v>19</v>
      </c>
    </row>
    <row r="525" spans="1:6" ht="15.75" thickBot="1">
      <c r="A525" s="88">
        <v>5258</v>
      </c>
      <c r="B525" s="85">
        <v>2088</v>
      </c>
      <c r="C525" s="86" t="s">
        <v>286</v>
      </c>
      <c r="D525" s="86" t="s">
        <v>431</v>
      </c>
      <c r="E525" s="91">
        <v>1</v>
      </c>
      <c r="F525" s="86" t="s">
        <v>19</v>
      </c>
    </row>
    <row r="526" spans="1:6" ht="15.75" thickBot="1">
      <c r="A526" s="88">
        <v>520</v>
      </c>
      <c r="B526" s="85">
        <v>2041</v>
      </c>
      <c r="C526" s="86" t="s">
        <v>277</v>
      </c>
      <c r="D526" s="86" t="s">
        <v>608</v>
      </c>
      <c r="E526" s="91">
        <v>1</v>
      </c>
      <c r="F526" s="86" t="s">
        <v>19</v>
      </c>
    </row>
    <row r="527" spans="1:6" ht="15.75" thickBot="1">
      <c r="A527" s="88">
        <v>6962</v>
      </c>
      <c r="B527" s="85">
        <v>2233</v>
      </c>
      <c r="C527" s="86" t="s">
        <v>282</v>
      </c>
      <c r="D527" s="86" t="s">
        <v>609</v>
      </c>
      <c r="E527" s="91">
        <v>1</v>
      </c>
      <c r="F527" s="86" t="s">
        <v>19</v>
      </c>
    </row>
    <row r="528" spans="1:6" ht="15.75" thickBot="1">
      <c r="A528" s="88">
        <v>6809</v>
      </c>
      <c r="B528" s="85">
        <v>2155</v>
      </c>
      <c r="C528" s="86" t="s">
        <v>283</v>
      </c>
      <c r="D528" s="86" t="s">
        <v>610</v>
      </c>
      <c r="E528" s="91">
        <v>1</v>
      </c>
      <c r="F528" s="86" t="s">
        <v>19</v>
      </c>
    </row>
    <row r="529" spans="1:6" ht="15.75" thickBot="1">
      <c r="A529" s="88">
        <v>6801</v>
      </c>
      <c r="B529" s="85">
        <v>2224</v>
      </c>
      <c r="C529" s="86" t="s">
        <v>282</v>
      </c>
      <c r="D529" s="86" t="s">
        <v>456</v>
      </c>
      <c r="E529" s="91">
        <v>1</v>
      </c>
      <c r="F529" s="86" t="s">
        <v>19</v>
      </c>
    </row>
    <row r="530" spans="1:6" ht="15.75" thickBot="1">
      <c r="A530" s="88">
        <v>332</v>
      </c>
      <c r="B530" s="85">
        <v>2325</v>
      </c>
      <c r="C530" s="86" t="s">
        <v>279</v>
      </c>
      <c r="D530" s="86" t="s">
        <v>320</v>
      </c>
      <c r="E530" s="91">
        <v>3</v>
      </c>
      <c r="F530" s="86" t="s">
        <v>19</v>
      </c>
    </row>
    <row r="531" spans="1:6" ht="15.75" thickBot="1">
      <c r="A531" s="88">
        <v>1144</v>
      </c>
      <c r="B531" s="85">
        <v>2750</v>
      </c>
      <c r="C531" s="86" t="s">
        <v>292</v>
      </c>
      <c r="D531" s="86" t="s">
        <v>532</v>
      </c>
      <c r="E531" s="91">
        <v>1</v>
      </c>
      <c r="F531" s="86" t="s">
        <v>19</v>
      </c>
    </row>
    <row r="532" spans="1:6" ht="15.75" thickBot="1">
      <c r="A532" s="88">
        <v>49</v>
      </c>
      <c r="B532" s="85">
        <v>2804</v>
      </c>
      <c r="C532" s="86" t="s">
        <v>290</v>
      </c>
      <c r="D532" s="86" t="s">
        <v>611</v>
      </c>
      <c r="E532" s="91">
        <v>5</v>
      </c>
      <c r="F532" s="86" t="s">
        <v>19</v>
      </c>
    </row>
    <row r="533" spans="1:6" ht="15.75" thickBot="1">
      <c r="A533" s="88">
        <v>894</v>
      </c>
      <c r="B533" s="85">
        <v>2804</v>
      </c>
      <c r="C533" s="86" t="s">
        <v>290</v>
      </c>
      <c r="D533" s="86" t="s">
        <v>611</v>
      </c>
      <c r="E533" s="91">
        <v>5</v>
      </c>
      <c r="F533" s="86" t="s">
        <v>19</v>
      </c>
    </row>
    <row r="534" spans="1:6" ht="15.75" thickBot="1">
      <c r="A534" s="88">
        <v>1072</v>
      </c>
      <c r="B534" s="85">
        <v>2850</v>
      </c>
      <c r="C534" s="86" t="s">
        <v>280</v>
      </c>
      <c r="D534" s="86" t="s">
        <v>581</v>
      </c>
      <c r="E534" s="91">
        <v>4</v>
      </c>
      <c r="F534" s="86" t="s">
        <v>19</v>
      </c>
    </row>
    <row r="535" spans="1:6" ht="15.75" thickBot="1">
      <c r="A535" s="88">
        <v>346</v>
      </c>
      <c r="B535" s="85">
        <v>2338</v>
      </c>
      <c r="C535" s="86" t="s">
        <v>279</v>
      </c>
      <c r="D535" s="86" t="s">
        <v>539</v>
      </c>
      <c r="E535" s="91">
        <v>5</v>
      </c>
      <c r="F535" s="86" t="s">
        <v>19</v>
      </c>
    </row>
    <row r="536" spans="1:6" ht="15.75" thickBot="1">
      <c r="A536" s="88">
        <v>23</v>
      </c>
      <c r="B536" s="85">
        <v>2732</v>
      </c>
      <c r="C536" s="86" t="s">
        <v>288</v>
      </c>
      <c r="D536" s="86" t="s">
        <v>506</v>
      </c>
      <c r="E536" s="91">
        <v>5</v>
      </c>
      <c r="F536" s="86" t="s">
        <v>19</v>
      </c>
    </row>
    <row r="537" spans="1:6" ht="15.75" thickBot="1">
      <c r="A537" s="88">
        <v>328</v>
      </c>
      <c r="B537" s="85">
        <v>2648</v>
      </c>
      <c r="C537" s="86" t="s">
        <v>280</v>
      </c>
      <c r="D537" s="86" t="s">
        <v>612</v>
      </c>
      <c r="E537" s="91">
        <v>5</v>
      </c>
      <c r="F537" s="86" t="s">
        <v>19</v>
      </c>
    </row>
    <row r="538" spans="1:6" ht="15.75" thickBot="1">
      <c r="A538" s="88">
        <v>262</v>
      </c>
      <c r="B538" s="85">
        <v>2641</v>
      </c>
      <c r="C538" s="86" t="s">
        <v>288</v>
      </c>
      <c r="D538" s="86" t="s">
        <v>613</v>
      </c>
      <c r="E538" s="91">
        <v>2</v>
      </c>
      <c r="F538" s="86" t="s">
        <v>19</v>
      </c>
    </row>
    <row r="539" spans="1:6" ht="15.75" thickBot="1">
      <c r="A539" s="88">
        <v>1071</v>
      </c>
      <c r="B539" s="85">
        <v>2731</v>
      </c>
      <c r="C539" s="86" t="s">
        <v>288</v>
      </c>
      <c r="D539" s="86" t="s">
        <v>614</v>
      </c>
      <c r="E539" s="91">
        <v>3</v>
      </c>
      <c r="F539" s="86" t="s">
        <v>19</v>
      </c>
    </row>
    <row r="540" spans="1:6" ht="15.75" thickBot="1">
      <c r="A540" s="88">
        <v>587</v>
      </c>
      <c r="B540" s="85">
        <v>2587</v>
      </c>
      <c r="C540" s="86" t="s">
        <v>285</v>
      </c>
      <c r="D540" s="86" t="s">
        <v>441</v>
      </c>
      <c r="E540" s="91">
        <v>5</v>
      </c>
      <c r="F540" s="86" t="s">
        <v>19</v>
      </c>
    </row>
    <row r="541" spans="1:6" ht="15.75" thickBot="1">
      <c r="A541" s="88">
        <v>1073</v>
      </c>
      <c r="B541" s="85">
        <v>2484</v>
      </c>
      <c r="C541" s="86" t="s">
        <v>289</v>
      </c>
      <c r="D541" s="86" t="s">
        <v>535</v>
      </c>
      <c r="E541" s="91">
        <v>1</v>
      </c>
      <c r="F541" s="86" t="s">
        <v>19</v>
      </c>
    </row>
    <row r="542" spans="1:6" ht="15.75" thickBot="1">
      <c r="A542" s="88">
        <v>330</v>
      </c>
      <c r="B542" s="85">
        <v>2658</v>
      </c>
      <c r="C542" s="86" t="s">
        <v>288</v>
      </c>
      <c r="D542" s="86" t="s">
        <v>554</v>
      </c>
      <c r="E542" s="91">
        <v>5</v>
      </c>
      <c r="F542" s="86" t="s">
        <v>19</v>
      </c>
    </row>
    <row r="543" spans="1:6" ht="15.75" thickBot="1">
      <c r="A543" s="88">
        <v>289</v>
      </c>
      <c r="B543" s="85">
        <v>2402</v>
      </c>
      <c r="C543" s="86" t="s">
        <v>291</v>
      </c>
      <c r="D543" s="86" t="s">
        <v>615</v>
      </c>
      <c r="E543" s="91">
        <v>5</v>
      </c>
      <c r="F543" s="86" t="s">
        <v>19</v>
      </c>
    </row>
    <row r="544" spans="1:6" ht="15.75" thickBot="1">
      <c r="A544" s="88">
        <v>1158</v>
      </c>
      <c r="B544" s="85">
        <v>2102</v>
      </c>
      <c r="C544" s="86" t="s">
        <v>286</v>
      </c>
      <c r="D544" s="86" t="s">
        <v>358</v>
      </c>
      <c r="E544" s="91">
        <v>1</v>
      </c>
      <c r="F544" s="86" t="s">
        <v>19</v>
      </c>
    </row>
    <row r="545" spans="1:6" ht="15.75" thickBot="1">
      <c r="A545" s="88">
        <v>1030</v>
      </c>
      <c r="B545" s="85">
        <v>2700</v>
      </c>
      <c r="C545" s="86" t="s">
        <v>288</v>
      </c>
      <c r="D545" s="86" t="s">
        <v>616</v>
      </c>
      <c r="E545" s="91">
        <v>5</v>
      </c>
      <c r="F545" s="86" t="s">
        <v>19</v>
      </c>
    </row>
    <row r="546" spans="1:6" ht="15.75" thickBot="1">
      <c r="A546" s="88">
        <v>1154</v>
      </c>
      <c r="B546" s="85">
        <v>2099</v>
      </c>
      <c r="C546" s="86" t="s">
        <v>286</v>
      </c>
      <c r="D546" s="86" t="s">
        <v>617</v>
      </c>
      <c r="E546" s="91">
        <v>1</v>
      </c>
      <c r="F546" s="86" t="s">
        <v>19</v>
      </c>
    </row>
    <row r="547" spans="1:6" ht="15.75" thickBot="1">
      <c r="A547" s="88">
        <v>1100</v>
      </c>
      <c r="B547" s="85">
        <v>2710</v>
      </c>
      <c r="C547" s="86" t="s">
        <v>288</v>
      </c>
      <c r="D547" s="86" t="s">
        <v>618</v>
      </c>
      <c r="E547" s="91">
        <v>4</v>
      </c>
      <c r="F547" s="86" t="s">
        <v>19</v>
      </c>
    </row>
    <row r="548" spans="1:6" ht="15.75" thickBot="1">
      <c r="A548" s="88">
        <v>178</v>
      </c>
      <c r="B548" s="85">
        <v>2340</v>
      </c>
      <c r="C548" s="86" t="s">
        <v>291</v>
      </c>
      <c r="D548" s="86" t="s">
        <v>438</v>
      </c>
      <c r="E548" s="91">
        <v>3</v>
      </c>
      <c r="F548" s="86" t="s">
        <v>19</v>
      </c>
    </row>
    <row r="549" spans="1:6" ht="15.75" thickBot="1">
      <c r="A549" s="88">
        <v>800</v>
      </c>
      <c r="B549" s="85">
        <v>2113</v>
      </c>
      <c r="C549" s="86" t="s">
        <v>286</v>
      </c>
      <c r="D549" s="86" t="s">
        <v>619</v>
      </c>
      <c r="E549" s="91">
        <v>1</v>
      </c>
      <c r="F549" s="86" t="s">
        <v>19</v>
      </c>
    </row>
    <row r="550" spans="1:6" ht="15.75" thickBot="1">
      <c r="A550" s="88">
        <v>7212</v>
      </c>
      <c r="B550" s="85">
        <v>2747</v>
      </c>
      <c r="C550" s="86" t="s">
        <v>292</v>
      </c>
      <c r="D550" s="86" t="s">
        <v>552</v>
      </c>
      <c r="E550" s="91">
        <v>1</v>
      </c>
      <c r="F550" s="86" t="s">
        <v>19</v>
      </c>
    </row>
    <row r="551" spans="1:6" ht="15.75" thickBot="1">
      <c r="A551" s="88">
        <v>1028</v>
      </c>
      <c r="B551" s="85">
        <v>2263</v>
      </c>
      <c r="C551" s="86" t="s">
        <v>281</v>
      </c>
      <c r="D551" s="86" t="s">
        <v>369</v>
      </c>
      <c r="E551" s="91">
        <v>1</v>
      </c>
      <c r="F551" s="86" t="s">
        <v>19</v>
      </c>
    </row>
    <row r="552" spans="1:6" ht="15.75" thickBot="1">
      <c r="A552" s="88">
        <v>974</v>
      </c>
      <c r="B552" s="85">
        <v>2151</v>
      </c>
      <c r="C552" s="86" t="s">
        <v>283</v>
      </c>
      <c r="D552" s="86" t="s">
        <v>501</v>
      </c>
      <c r="E552" s="91">
        <v>1</v>
      </c>
      <c r="F552" s="86" t="s">
        <v>19</v>
      </c>
    </row>
    <row r="553" spans="1:6" ht="15.75" thickBot="1">
      <c r="A553" s="88">
        <v>55</v>
      </c>
      <c r="B553" s="85">
        <v>2154</v>
      </c>
      <c r="C553" s="86" t="s">
        <v>286</v>
      </c>
      <c r="D553" s="86" t="s">
        <v>417</v>
      </c>
      <c r="E553" s="91">
        <v>1</v>
      </c>
      <c r="F553" s="86" t="s">
        <v>19</v>
      </c>
    </row>
    <row r="554" spans="1:6" ht="15.75" thickBot="1">
      <c r="A554" s="88">
        <v>267</v>
      </c>
      <c r="B554" s="85">
        <v>2643</v>
      </c>
      <c r="C554" s="86" t="s">
        <v>288</v>
      </c>
      <c r="D554" s="86" t="s">
        <v>620</v>
      </c>
      <c r="E554" s="91">
        <v>5</v>
      </c>
      <c r="F554" s="86" t="s">
        <v>19</v>
      </c>
    </row>
    <row r="555" spans="1:6" ht="15.75" thickBot="1">
      <c r="A555" s="88">
        <v>495</v>
      </c>
      <c r="B555" s="85">
        <v>2830</v>
      </c>
      <c r="C555" s="86" t="s">
        <v>280</v>
      </c>
      <c r="D555" s="86" t="s">
        <v>415</v>
      </c>
      <c r="E555" s="91">
        <v>3</v>
      </c>
      <c r="F555" s="86" t="s">
        <v>19</v>
      </c>
    </row>
    <row r="556" spans="1:6" ht="15.75" thickBot="1">
      <c r="A556" s="88">
        <v>1164</v>
      </c>
      <c r="B556" s="85">
        <v>2800</v>
      </c>
      <c r="C556" s="86" t="s">
        <v>290</v>
      </c>
      <c r="D556" s="86" t="s">
        <v>621</v>
      </c>
      <c r="E556" s="91">
        <v>3</v>
      </c>
      <c r="F556" s="86" t="s">
        <v>19</v>
      </c>
    </row>
    <row r="557" spans="1:6" ht="15.75" thickBot="1">
      <c r="A557" s="88">
        <v>162</v>
      </c>
      <c r="B557" s="85">
        <v>2766</v>
      </c>
      <c r="C557" s="86" t="s">
        <v>283</v>
      </c>
      <c r="D557" s="86" t="s">
        <v>604</v>
      </c>
      <c r="E557" s="91">
        <v>1</v>
      </c>
      <c r="F557" s="86" t="s">
        <v>19</v>
      </c>
    </row>
    <row r="558" spans="1:6" ht="15.75" thickBot="1">
      <c r="A558" s="88">
        <v>722</v>
      </c>
      <c r="B558" s="85">
        <v>2766</v>
      </c>
      <c r="C558" s="86" t="s">
        <v>283</v>
      </c>
      <c r="D558" s="86" t="s">
        <v>604</v>
      </c>
      <c r="E558" s="91">
        <v>1</v>
      </c>
      <c r="F558" s="86" t="s">
        <v>19</v>
      </c>
    </row>
    <row r="559" spans="1:6" ht="15.75" thickBot="1">
      <c r="A559" s="88">
        <v>432</v>
      </c>
      <c r="B559" s="85">
        <v>2097</v>
      </c>
      <c r="C559" s="86" t="s">
        <v>286</v>
      </c>
      <c r="D559" s="86" t="s">
        <v>508</v>
      </c>
      <c r="E559" s="91">
        <v>1</v>
      </c>
      <c r="F559" s="86" t="s">
        <v>19</v>
      </c>
    </row>
    <row r="560" spans="1:6" ht="15.75" thickBot="1">
      <c r="A560" s="88">
        <v>47</v>
      </c>
      <c r="B560" s="85">
        <v>2570</v>
      </c>
      <c r="C560" s="86" t="s">
        <v>278</v>
      </c>
      <c r="D560" s="86" t="s">
        <v>512</v>
      </c>
      <c r="E560" s="91">
        <v>1</v>
      </c>
      <c r="F560" s="86" t="s">
        <v>19</v>
      </c>
    </row>
    <row r="561" spans="1:6" ht="15.75" thickBot="1">
      <c r="A561" s="88">
        <v>736</v>
      </c>
      <c r="B561" s="85">
        <v>2069</v>
      </c>
      <c r="C561" s="86" t="s">
        <v>286</v>
      </c>
      <c r="D561" s="86" t="s">
        <v>492</v>
      </c>
      <c r="E561" s="91">
        <v>1</v>
      </c>
      <c r="F561" s="86" t="s">
        <v>19</v>
      </c>
    </row>
    <row r="562" spans="1:6" ht="15.75" thickBot="1">
      <c r="A562" s="88">
        <v>7217</v>
      </c>
      <c r="B562" s="85">
        <v>2230</v>
      </c>
      <c r="C562" s="86" t="s">
        <v>282</v>
      </c>
      <c r="D562" s="86" t="s">
        <v>622</v>
      </c>
      <c r="E562" s="91">
        <v>1</v>
      </c>
      <c r="F562" s="86" t="s">
        <v>19</v>
      </c>
    </row>
    <row r="563" spans="1:6" ht="15.75" thickBot="1">
      <c r="A563" s="88">
        <v>6899</v>
      </c>
      <c r="B563" s="85">
        <v>2063</v>
      </c>
      <c r="C563" s="86" t="s">
        <v>286</v>
      </c>
      <c r="D563" s="86" t="s">
        <v>440</v>
      </c>
      <c r="E563" s="91">
        <v>1</v>
      </c>
      <c r="F563" s="86" t="s">
        <v>19</v>
      </c>
    </row>
    <row r="564" spans="1:6" ht="15.75" thickBot="1">
      <c r="A564" s="88">
        <v>1064</v>
      </c>
      <c r="B564" s="85">
        <v>2481</v>
      </c>
      <c r="C564" s="86" t="s">
        <v>289</v>
      </c>
      <c r="D564" s="86" t="s">
        <v>442</v>
      </c>
      <c r="E564" s="91">
        <v>4</v>
      </c>
      <c r="F564" s="86" t="s">
        <v>19</v>
      </c>
    </row>
    <row r="565" spans="1:6" ht="15.75" thickBot="1">
      <c r="A565" s="88">
        <v>838</v>
      </c>
      <c r="B565" s="85">
        <v>2210</v>
      </c>
      <c r="C565" s="86" t="s">
        <v>282</v>
      </c>
      <c r="D565" s="86" t="s">
        <v>569</v>
      </c>
      <c r="E565" s="91">
        <v>1</v>
      </c>
      <c r="F565" s="86" t="s">
        <v>19</v>
      </c>
    </row>
    <row r="566" spans="1:6" ht="15.75" thickBot="1">
      <c r="A566" s="88">
        <v>5943</v>
      </c>
      <c r="B566" s="85">
        <v>2566</v>
      </c>
      <c r="C566" s="86" t="s">
        <v>278</v>
      </c>
      <c r="D566" s="86" t="s">
        <v>623</v>
      </c>
      <c r="E566" s="91">
        <v>1</v>
      </c>
      <c r="F566" s="86" t="s">
        <v>19</v>
      </c>
    </row>
    <row r="567" spans="1:6" ht="15.75" thickBot="1">
      <c r="A567" s="88">
        <v>6905</v>
      </c>
      <c r="B567" s="85">
        <v>2145</v>
      </c>
      <c r="C567" s="86" t="s">
        <v>283</v>
      </c>
      <c r="D567" s="86" t="s">
        <v>517</v>
      </c>
      <c r="E567" s="91">
        <v>1</v>
      </c>
      <c r="F567" s="86" t="s">
        <v>19</v>
      </c>
    </row>
    <row r="568" spans="1:6" ht="15.75" thickBot="1">
      <c r="A568" s="88">
        <v>966</v>
      </c>
      <c r="B568" s="85">
        <v>2145</v>
      </c>
      <c r="C568" s="86" t="s">
        <v>283</v>
      </c>
      <c r="D568" s="86" t="s">
        <v>364</v>
      </c>
      <c r="E568" s="91">
        <v>1</v>
      </c>
      <c r="F568" s="86" t="s">
        <v>19</v>
      </c>
    </row>
    <row r="569" spans="1:6" ht="15.75" thickBot="1">
      <c r="A569" s="88">
        <v>444</v>
      </c>
      <c r="B569" s="85">
        <v>2257</v>
      </c>
      <c r="C569" s="86" t="s">
        <v>281</v>
      </c>
      <c r="D569" s="86" t="s">
        <v>624</v>
      </c>
      <c r="E569" s="91">
        <v>1</v>
      </c>
      <c r="F569" s="86" t="s">
        <v>19</v>
      </c>
    </row>
    <row r="570" spans="1:6" ht="15.75" thickBot="1">
      <c r="A570" s="88">
        <v>27562</v>
      </c>
      <c r="B570" s="85">
        <v>2300</v>
      </c>
      <c r="C570" s="86" t="s">
        <v>279</v>
      </c>
      <c r="D570" s="86" t="s">
        <v>625</v>
      </c>
      <c r="E570" s="91">
        <v>1</v>
      </c>
      <c r="F570" s="86" t="s">
        <v>19</v>
      </c>
    </row>
    <row r="571" spans="1:6" ht="15.75" thickBot="1">
      <c r="A571" s="88">
        <v>756</v>
      </c>
      <c r="B571" s="85">
        <v>2101</v>
      </c>
      <c r="C571" s="86" t="s">
        <v>286</v>
      </c>
      <c r="D571" s="86" t="s">
        <v>508</v>
      </c>
      <c r="E571" s="91">
        <v>1</v>
      </c>
      <c r="F571" s="86" t="s">
        <v>19</v>
      </c>
    </row>
    <row r="572" spans="1:6" ht="15.75" thickBot="1">
      <c r="A572" s="88">
        <v>339</v>
      </c>
      <c r="B572" s="85">
        <v>2324</v>
      </c>
      <c r="C572" s="86" t="s">
        <v>287</v>
      </c>
      <c r="D572" s="86" t="s">
        <v>518</v>
      </c>
      <c r="E572" s="91">
        <v>5</v>
      </c>
      <c r="F572" s="86" t="s">
        <v>19</v>
      </c>
    </row>
    <row r="573" spans="1:6" ht="15.75" thickBot="1">
      <c r="A573" s="88">
        <v>180</v>
      </c>
      <c r="B573" s="85">
        <v>2580</v>
      </c>
      <c r="C573" s="86" t="s">
        <v>285</v>
      </c>
      <c r="D573" s="86" t="s">
        <v>626</v>
      </c>
      <c r="E573" s="91">
        <v>5</v>
      </c>
      <c r="F573" s="86" t="s">
        <v>19</v>
      </c>
    </row>
    <row r="574" spans="1:6" ht="15.75" thickBot="1">
      <c r="A574" s="88">
        <v>407</v>
      </c>
      <c r="B574" s="85">
        <v>2847</v>
      </c>
      <c r="C574" s="86" t="s">
        <v>290</v>
      </c>
      <c r="D574" s="86" t="s">
        <v>627</v>
      </c>
      <c r="E574" s="91">
        <v>5</v>
      </c>
      <c r="F574" s="86" t="s">
        <v>19</v>
      </c>
    </row>
    <row r="575" spans="1:6" ht="15.75" thickBot="1">
      <c r="A575" s="88">
        <v>378</v>
      </c>
      <c r="B575" s="85">
        <v>2354</v>
      </c>
      <c r="C575" s="86" t="s">
        <v>291</v>
      </c>
      <c r="D575" s="86" t="s">
        <v>628</v>
      </c>
      <c r="E575" s="91">
        <v>5</v>
      </c>
      <c r="F575" s="86" t="s">
        <v>19</v>
      </c>
    </row>
    <row r="576" spans="1:6" ht="15.75" thickBot="1">
      <c r="A576" s="88">
        <v>547</v>
      </c>
      <c r="B576" s="85">
        <v>2131</v>
      </c>
      <c r="C576" s="86" t="s">
        <v>277</v>
      </c>
      <c r="D576" s="86" t="s">
        <v>317</v>
      </c>
      <c r="E576" s="91">
        <v>1</v>
      </c>
      <c r="F576" s="86" t="s">
        <v>19</v>
      </c>
    </row>
    <row r="577" spans="1:6" ht="15.75" thickBot="1">
      <c r="A577" s="88">
        <v>420</v>
      </c>
      <c r="B577" s="85">
        <v>2250</v>
      </c>
      <c r="C577" s="86" t="s">
        <v>281</v>
      </c>
      <c r="D577" s="86" t="s">
        <v>629</v>
      </c>
      <c r="E577" s="91">
        <v>1</v>
      </c>
      <c r="F577" s="86" t="s">
        <v>19</v>
      </c>
    </row>
    <row r="578" spans="1:6" ht="15.75" thickBot="1">
      <c r="A578" s="88">
        <v>6584</v>
      </c>
      <c r="B578" s="85">
        <v>2047</v>
      </c>
      <c r="C578" s="86" t="s">
        <v>277</v>
      </c>
      <c r="D578" s="86" t="s">
        <v>455</v>
      </c>
      <c r="E578" s="91">
        <v>1</v>
      </c>
      <c r="F578" s="86" t="s">
        <v>19</v>
      </c>
    </row>
    <row r="579" spans="1:6" ht="15.75" thickBot="1">
      <c r="A579" s="88">
        <v>549</v>
      </c>
      <c r="B579" s="85">
        <v>2021</v>
      </c>
      <c r="C579" s="86" t="s">
        <v>282</v>
      </c>
      <c r="D579" s="86" t="s">
        <v>630</v>
      </c>
      <c r="E579" s="91">
        <v>1</v>
      </c>
      <c r="F579" s="86" t="s">
        <v>19</v>
      </c>
    </row>
    <row r="580" spans="1:6" ht="15.75" thickBot="1">
      <c r="A580" s="88">
        <v>543</v>
      </c>
      <c r="B580" s="85">
        <v>2120</v>
      </c>
      <c r="C580" s="86" t="s">
        <v>286</v>
      </c>
      <c r="D580" s="86" t="s">
        <v>510</v>
      </c>
      <c r="E580" s="91">
        <v>1</v>
      </c>
      <c r="F580" s="86" t="s">
        <v>19</v>
      </c>
    </row>
    <row r="581" spans="1:6" ht="15.75" thickBot="1">
      <c r="A581" s="88">
        <v>440</v>
      </c>
      <c r="B581" s="85">
        <v>2295</v>
      </c>
      <c r="C581" s="86" t="s">
        <v>279</v>
      </c>
      <c r="D581" s="86" t="s">
        <v>631</v>
      </c>
      <c r="E581" s="91">
        <v>1</v>
      </c>
      <c r="F581" s="86" t="s">
        <v>19</v>
      </c>
    </row>
    <row r="582" spans="1:6" ht="15.75" thickBot="1">
      <c r="A582" s="88">
        <v>316</v>
      </c>
      <c r="B582" s="85">
        <v>2866</v>
      </c>
      <c r="C582" s="86" t="s">
        <v>290</v>
      </c>
      <c r="D582" s="86" t="s">
        <v>632</v>
      </c>
      <c r="E582" s="91">
        <v>5</v>
      </c>
      <c r="F582" s="86" t="s">
        <v>19</v>
      </c>
    </row>
    <row r="583" spans="1:6" ht="15.75" thickBot="1">
      <c r="A583" s="88">
        <v>1050</v>
      </c>
      <c r="B583" s="85">
        <v>2763</v>
      </c>
      <c r="C583" s="86" t="s">
        <v>283</v>
      </c>
      <c r="D583" s="86" t="s">
        <v>633</v>
      </c>
      <c r="E583" s="91">
        <v>1</v>
      </c>
      <c r="F583" s="86" t="s">
        <v>19</v>
      </c>
    </row>
    <row r="584" spans="1:6" ht="15.75" thickBot="1">
      <c r="A584" s="88">
        <v>5340</v>
      </c>
      <c r="B584" s="85">
        <v>2486</v>
      </c>
      <c r="C584" s="86" t="s">
        <v>289</v>
      </c>
      <c r="D584" s="86" t="s">
        <v>634</v>
      </c>
      <c r="E584" s="91">
        <v>1</v>
      </c>
      <c r="F584" s="86" t="s">
        <v>19</v>
      </c>
    </row>
    <row r="585" spans="1:6" ht="15.75" thickBot="1">
      <c r="A585" s="88">
        <v>6214</v>
      </c>
      <c r="B585" s="85">
        <v>2031</v>
      </c>
      <c r="C585" s="86" t="s">
        <v>282</v>
      </c>
      <c r="D585" s="86" t="s">
        <v>635</v>
      </c>
      <c r="E585" s="91">
        <v>1</v>
      </c>
      <c r="F585" s="86" t="s">
        <v>19</v>
      </c>
    </row>
    <row r="586" spans="1:6" ht="15.75" thickBot="1">
      <c r="A586" s="88">
        <v>455</v>
      </c>
      <c r="B586" s="85">
        <v>2462</v>
      </c>
      <c r="C586" s="86" t="s">
        <v>289</v>
      </c>
      <c r="D586" s="86" t="s">
        <v>636</v>
      </c>
      <c r="E586" s="91">
        <v>3</v>
      </c>
      <c r="F586" s="86" t="s">
        <v>19</v>
      </c>
    </row>
    <row r="587" spans="1:6" ht="15.75" thickBot="1">
      <c r="A587" s="88">
        <v>1155</v>
      </c>
      <c r="B587" s="85">
        <v>2324</v>
      </c>
      <c r="C587" s="86" t="s">
        <v>279</v>
      </c>
      <c r="D587" s="86" t="s">
        <v>637</v>
      </c>
      <c r="E587" s="91">
        <v>1</v>
      </c>
      <c r="F587" s="86" t="s">
        <v>19</v>
      </c>
    </row>
    <row r="588" spans="1:6" ht="15.75" thickBot="1">
      <c r="A588" s="88">
        <v>6158</v>
      </c>
      <c r="B588" s="85">
        <v>2137</v>
      </c>
      <c r="C588" s="86" t="s">
        <v>277</v>
      </c>
      <c r="D588" s="86" t="s">
        <v>638</v>
      </c>
      <c r="E588" s="91">
        <v>1</v>
      </c>
      <c r="F588" s="86" t="s">
        <v>19</v>
      </c>
    </row>
    <row r="589" spans="1:6" ht="15.75" thickBot="1">
      <c r="A589" s="88">
        <v>626</v>
      </c>
      <c r="B589" s="85">
        <v>2192</v>
      </c>
      <c r="C589" s="86" t="s">
        <v>277</v>
      </c>
      <c r="D589" s="86" t="s">
        <v>639</v>
      </c>
      <c r="E589" s="91">
        <v>1</v>
      </c>
      <c r="F589" s="86" t="s">
        <v>19</v>
      </c>
    </row>
    <row r="590" spans="1:6" ht="15.75" thickBot="1">
      <c r="A590" s="88">
        <v>7973</v>
      </c>
      <c r="B590" s="85">
        <v>2287</v>
      </c>
      <c r="C590" s="86" t="s">
        <v>279</v>
      </c>
      <c r="D590" s="86" t="s">
        <v>640</v>
      </c>
      <c r="E590" s="91">
        <v>1</v>
      </c>
      <c r="F590" s="86" t="s">
        <v>19</v>
      </c>
    </row>
    <row r="591" spans="1:6" ht="15.75" thickBot="1">
      <c r="A591" s="88">
        <v>1098</v>
      </c>
      <c r="B591" s="85">
        <v>2077</v>
      </c>
      <c r="C591" s="86" t="s">
        <v>286</v>
      </c>
      <c r="D591" s="86" t="s">
        <v>486</v>
      </c>
      <c r="E591" s="91">
        <v>1</v>
      </c>
      <c r="F591" s="86" t="s">
        <v>19</v>
      </c>
    </row>
    <row r="592" spans="1:6" ht="15.75" thickBot="1">
      <c r="A592" s="88">
        <v>752</v>
      </c>
      <c r="B592" s="85">
        <v>2220</v>
      </c>
      <c r="C592" s="86" t="s">
        <v>282</v>
      </c>
      <c r="D592" s="86" t="s">
        <v>592</v>
      </c>
      <c r="E592" s="91">
        <v>1</v>
      </c>
      <c r="F592" s="86" t="s">
        <v>19</v>
      </c>
    </row>
    <row r="593" spans="1:6" ht="15.75" thickBot="1">
      <c r="A593" s="88">
        <v>5671</v>
      </c>
      <c r="B593" s="85">
        <v>2444</v>
      </c>
      <c r="C593" s="86" t="s">
        <v>287</v>
      </c>
      <c r="D593" s="86" t="s">
        <v>530</v>
      </c>
      <c r="E593" s="91">
        <v>3</v>
      </c>
      <c r="F593" s="86" t="s">
        <v>19</v>
      </c>
    </row>
    <row r="594" spans="1:6" ht="15.75" thickBot="1">
      <c r="A594" s="88">
        <v>5578</v>
      </c>
      <c r="B594" s="85">
        <v>2315</v>
      </c>
      <c r="C594" s="86" t="s">
        <v>279</v>
      </c>
      <c r="D594" s="86" t="s">
        <v>401</v>
      </c>
      <c r="E594" s="91">
        <v>4</v>
      </c>
      <c r="F594" s="86" t="s">
        <v>19</v>
      </c>
    </row>
    <row r="595" spans="1:6" ht="15.75" thickBot="1">
      <c r="A595" s="88">
        <v>1187</v>
      </c>
      <c r="B595" s="85">
        <v>2029</v>
      </c>
      <c r="C595" s="86" t="s">
        <v>282</v>
      </c>
      <c r="D595" s="86" t="s">
        <v>597</v>
      </c>
      <c r="E595" s="91">
        <v>1</v>
      </c>
      <c r="F595" s="86" t="s">
        <v>19</v>
      </c>
    </row>
    <row r="596" spans="1:6" ht="15.75" thickBot="1">
      <c r="A596" s="88">
        <v>354</v>
      </c>
      <c r="B596" s="85">
        <v>2650</v>
      </c>
      <c r="C596" s="86" t="s">
        <v>288</v>
      </c>
      <c r="D596" s="86" t="s">
        <v>481</v>
      </c>
      <c r="E596" s="91">
        <v>3</v>
      </c>
      <c r="F596" s="86" t="s">
        <v>19</v>
      </c>
    </row>
    <row r="597" spans="1:6" ht="15.75" thickBot="1">
      <c r="A597" s="88">
        <v>383</v>
      </c>
      <c r="B597" s="85">
        <v>2766</v>
      </c>
      <c r="C597" s="86" t="s">
        <v>283</v>
      </c>
      <c r="D597" s="86" t="s">
        <v>604</v>
      </c>
      <c r="E597" s="91">
        <v>1</v>
      </c>
      <c r="F597" s="86" t="s">
        <v>19</v>
      </c>
    </row>
    <row r="598" spans="1:6" ht="15.75" thickBot="1">
      <c r="A598" s="88">
        <v>817</v>
      </c>
      <c r="B598" s="85">
        <v>2350</v>
      </c>
      <c r="C598" s="86" t="s">
        <v>291</v>
      </c>
      <c r="D598" s="86" t="s">
        <v>371</v>
      </c>
      <c r="E598" s="91">
        <v>3</v>
      </c>
      <c r="F598" s="86" t="s">
        <v>19</v>
      </c>
    </row>
    <row r="599" spans="1:6" ht="15.75" thickBot="1">
      <c r="A599" s="88">
        <v>5674</v>
      </c>
      <c r="B599" s="85">
        <v>2540</v>
      </c>
      <c r="C599" s="86" t="s">
        <v>284</v>
      </c>
      <c r="D599" s="86" t="s">
        <v>488</v>
      </c>
      <c r="E599" s="91">
        <v>4</v>
      </c>
      <c r="F599" s="86" t="s">
        <v>19</v>
      </c>
    </row>
    <row r="600" spans="1:6" ht="15.75" thickBot="1">
      <c r="A600" s="88">
        <v>284</v>
      </c>
      <c r="B600" s="85">
        <v>2795</v>
      </c>
      <c r="C600" s="86" t="s">
        <v>290</v>
      </c>
      <c r="D600" s="86" t="s">
        <v>390</v>
      </c>
      <c r="E600" s="91">
        <v>3</v>
      </c>
      <c r="F600" s="86" t="s">
        <v>19</v>
      </c>
    </row>
    <row r="601" spans="1:6" ht="15.75" thickBot="1">
      <c r="A601" s="88">
        <v>1114</v>
      </c>
      <c r="B601" s="85">
        <v>2454</v>
      </c>
      <c r="C601" s="86" t="s">
        <v>287</v>
      </c>
      <c r="D601" s="86" t="s">
        <v>641</v>
      </c>
      <c r="E601" s="91">
        <v>5</v>
      </c>
      <c r="F601" s="86" t="s">
        <v>19</v>
      </c>
    </row>
    <row r="602" spans="1:6" ht="15.75" thickBot="1">
      <c r="A602" s="88">
        <v>35</v>
      </c>
      <c r="B602" s="85">
        <v>2454</v>
      </c>
      <c r="C602" s="86" t="s">
        <v>287</v>
      </c>
      <c r="D602" s="86" t="s">
        <v>641</v>
      </c>
      <c r="E602" s="91">
        <v>5</v>
      </c>
      <c r="F602" s="86" t="s">
        <v>19</v>
      </c>
    </row>
    <row r="603" spans="1:6" ht="15.75" thickBot="1">
      <c r="A603" s="88">
        <v>124</v>
      </c>
      <c r="B603" s="85">
        <v>2320</v>
      </c>
      <c r="C603" s="86" t="s">
        <v>279</v>
      </c>
      <c r="D603" s="86" t="s">
        <v>444</v>
      </c>
      <c r="E603" s="91">
        <v>1</v>
      </c>
      <c r="F603" s="86" t="s">
        <v>19</v>
      </c>
    </row>
    <row r="604" spans="1:6" ht="15.75" thickBot="1">
      <c r="A604" s="88">
        <v>417</v>
      </c>
      <c r="B604" s="85">
        <v>2535</v>
      </c>
      <c r="C604" s="86" t="s">
        <v>284</v>
      </c>
      <c r="D604" s="86" t="s">
        <v>424</v>
      </c>
      <c r="E604" s="91">
        <v>3</v>
      </c>
      <c r="F604" s="86" t="s">
        <v>19</v>
      </c>
    </row>
    <row r="605" spans="1:6" ht="15.75" thickBot="1">
      <c r="A605" s="88">
        <v>446</v>
      </c>
      <c r="B605" s="85">
        <v>2325</v>
      </c>
      <c r="C605" s="86" t="s">
        <v>279</v>
      </c>
      <c r="D605" s="86" t="s">
        <v>320</v>
      </c>
      <c r="E605" s="91">
        <v>3</v>
      </c>
      <c r="F605" s="86" t="s">
        <v>19</v>
      </c>
    </row>
    <row r="606" spans="1:6" ht="15.75" thickBot="1">
      <c r="A606" s="88">
        <v>274</v>
      </c>
      <c r="B606" s="85">
        <v>2450</v>
      </c>
      <c r="C606" s="86" t="s">
        <v>287</v>
      </c>
      <c r="D606" s="86" t="s">
        <v>642</v>
      </c>
      <c r="E606" s="91">
        <v>3</v>
      </c>
      <c r="F606" s="86" t="s">
        <v>19</v>
      </c>
    </row>
    <row r="607" spans="1:6" ht="15.75" thickBot="1">
      <c r="A607" s="88">
        <v>7971</v>
      </c>
      <c r="B607" s="85">
        <v>2830</v>
      </c>
      <c r="C607" s="86" t="s">
        <v>280</v>
      </c>
      <c r="D607" s="86" t="s">
        <v>415</v>
      </c>
      <c r="E607" s="91">
        <v>3</v>
      </c>
      <c r="F607" s="86" t="s">
        <v>19</v>
      </c>
    </row>
    <row r="608" spans="1:6" ht="15.75" thickBot="1">
      <c r="A608" s="88">
        <v>321</v>
      </c>
      <c r="B608" s="85">
        <v>2370</v>
      </c>
      <c r="C608" s="86" t="s">
        <v>291</v>
      </c>
      <c r="D608" s="86" t="s">
        <v>643</v>
      </c>
      <c r="E608" s="91">
        <v>4</v>
      </c>
      <c r="F608" s="86" t="s">
        <v>19</v>
      </c>
    </row>
    <row r="609" spans="1:6" ht="15.75" thickBot="1">
      <c r="A609" s="88">
        <v>449</v>
      </c>
      <c r="B609" s="85">
        <v>2580</v>
      </c>
      <c r="C609" s="86" t="s">
        <v>285</v>
      </c>
      <c r="D609" s="86" t="s">
        <v>531</v>
      </c>
      <c r="E609" s="91">
        <v>3</v>
      </c>
      <c r="F609" s="86" t="s">
        <v>19</v>
      </c>
    </row>
    <row r="610" spans="1:6" ht="15.75" thickBot="1">
      <c r="A610" s="88">
        <v>311</v>
      </c>
      <c r="B610" s="85">
        <v>2285</v>
      </c>
      <c r="C610" s="86" t="s">
        <v>279</v>
      </c>
      <c r="D610" s="86" t="s">
        <v>450</v>
      </c>
      <c r="E610" s="91">
        <v>1</v>
      </c>
      <c r="F610" s="86" t="s">
        <v>19</v>
      </c>
    </row>
    <row r="611" spans="1:6" ht="15.75" thickBot="1">
      <c r="A611" s="88">
        <v>980</v>
      </c>
      <c r="B611" s="85">
        <v>2285</v>
      </c>
      <c r="C611" s="86" t="s">
        <v>279</v>
      </c>
      <c r="D611" s="86" t="s">
        <v>450</v>
      </c>
      <c r="E611" s="91">
        <v>1</v>
      </c>
      <c r="F611" s="86" t="s">
        <v>19</v>
      </c>
    </row>
    <row r="612" spans="1:6" ht="15.75" thickBot="1">
      <c r="A612" s="88">
        <v>404</v>
      </c>
      <c r="B612" s="85">
        <v>2327</v>
      </c>
      <c r="C612" s="86" t="s">
        <v>279</v>
      </c>
      <c r="D612" s="86" t="s">
        <v>644</v>
      </c>
      <c r="E612" s="91">
        <v>1</v>
      </c>
      <c r="F612" s="86" t="s">
        <v>19</v>
      </c>
    </row>
    <row r="613" spans="1:6" ht="15.75" thickBot="1">
      <c r="A613" s="88">
        <v>456</v>
      </c>
      <c r="B613" s="85">
        <v>2263</v>
      </c>
      <c r="C613" s="86" t="s">
        <v>281</v>
      </c>
      <c r="D613" s="86" t="s">
        <v>356</v>
      </c>
      <c r="E613" s="91">
        <v>1</v>
      </c>
      <c r="F613" s="86" t="s">
        <v>19</v>
      </c>
    </row>
    <row r="614" spans="1:6" ht="15.75" thickBot="1">
      <c r="A614" s="88">
        <v>222</v>
      </c>
      <c r="B614" s="85">
        <v>2195</v>
      </c>
      <c r="C614" s="86" t="s">
        <v>277</v>
      </c>
      <c r="D614" s="86" t="s">
        <v>394</v>
      </c>
      <c r="E614" s="91">
        <v>1</v>
      </c>
      <c r="F614" s="86" t="s">
        <v>19</v>
      </c>
    </row>
    <row r="615" spans="1:6" ht="15.75" thickBot="1">
      <c r="A615" s="88">
        <v>6223</v>
      </c>
      <c r="B615" s="85">
        <v>2705</v>
      </c>
      <c r="C615" s="86" t="s">
        <v>288</v>
      </c>
      <c r="D615" s="86" t="s">
        <v>589</v>
      </c>
      <c r="E615" s="91">
        <v>4</v>
      </c>
      <c r="F615" s="86" t="s">
        <v>19</v>
      </c>
    </row>
    <row r="616" spans="1:6" ht="15.75" thickBot="1">
      <c r="A616" s="88">
        <v>364</v>
      </c>
      <c r="B616" s="85">
        <v>2352</v>
      </c>
      <c r="C616" s="86" t="s">
        <v>291</v>
      </c>
      <c r="D616" s="86" t="s">
        <v>645</v>
      </c>
      <c r="E616" s="91">
        <v>3</v>
      </c>
      <c r="F616" s="86" t="s">
        <v>19</v>
      </c>
    </row>
    <row r="617" spans="1:6" ht="15.75" thickBot="1">
      <c r="A617" s="88">
        <v>1097</v>
      </c>
      <c r="B617" s="85">
        <v>2352</v>
      </c>
      <c r="C617" s="86" t="s">
        <v>291</v>
      </c>
      <c r="D617" s="86" t="s">
        <v>645</v>
      </c>
      <c r="E617" s="91">
        <v>3</v>
      </c>
      <c r="F617" s="86" t="s">
        <v>19</v>
      </c>
    </row>
    <row r="618" spans="1:6" ht="15.75" thickBot="1">
      <c r="A618" s="88">
        <v>5865</v>
      </c>
      <c r="B618" s="85">
        <v>2454</v>
      </c>
      <c r="C618" s="86" t="s">
        <v>287</v>
      </c>
      <c r="D618" s="86" t="s">
        <v>646</v>
      </c>
      <c r="E618" s="91">
        <v>3</v>
      </c>
      <c r="F618" s="86" t="s">
        <v>19</v>
      </c>
    </row>
    <row r="619" spans="1:6" ht="15.75" thickBot="1">
      <c r="A619" s="88">
        <v>179</v>
      </c>
      <c r="B619" s="85">
        <v>2340</v>
      </c>
      <c r="C619" s="86" t="s">
        <v>291</v>
      </c>
      <c r="D619" s="86" t="s">
        <v>438</v>
      </c>
      <c r="E619" s="91">
        <v>3</v>
      </c>
      <c r="F619" s="86" t="s">
        <v>19</v>
      </c>
    </row>
    <row r="620" spans="1:6" ht="15.75" thickBot="1">
      <c r="A620" s="88">
        <v>485</v>
      </c>
      <c r="B620" s="85">
        <v>2671</v>
      </c>
      <c r="C620" s="86" t="s">
        <v>288</v>
      </c>
      <c r="D620" s="86" t="s">
        <v>647</v>
      </c>
      <c r="E620" s="91">
        <v>5</v>
      </c>
      <c r="F620" s="86" t="s">
        <v>19</v>
      </c>
    </row>
    <row r="621" spans="1:6" ht="15.75" thickBot="1">
      <c r="A621" s="88">
        <v>25</v>
      </c>
      <c r="B621" s="85">
        <v>2347</v>
      </c>
      <c r="C621" s="86" t="s">
        <v>291</v>
      </c>
      <c r="D621" s="86" t="s">
        <v>645</v>
      </c>
      <c r="E621" s="91">
        <v>5</v>
      </c>
      <c r="F621" s="86" t="s">
        <v>19</v>
      </c>
    </row>
    <row r="622" spans="1:6" ht="15.75" thickBot="1">
      <c r="A622" s="88">
        <v>428</v>
      </c>
      <c r="B622" s="85">
        <v>2470</v>
      </c>
      <c r="C622" s="86" t="s">
        <v>289</v>
      </c>
      <c r="D622" s="86" t="s">
        <v>648</v>
      </c>
      <c r="E622" s="91">
        <v>4</v>
      </c>
      <c r="F622" s="86" t="s">
        <v>19</v>
      </c>
    </row>
    <row r="623" spans="1:6" ht="15.75" thickBot="1">
      <c r="A623" s="88">
        <v>5958</v>
      </c>
      <c r="B623" s="85">
        <v>2448</v>
      </c>
      <c r="C623" s="86" t="s">
        <v>287</v>
      </c>
      <c r="D623" s="86" t="s">
        <v>649</v>
      </c>
      <c r="E623" s="91">
        <v>4</v>
      </c>
      <c r="F623" s="86" t="s">
        <v>19</v>
      </c>
    </row>
    <row r="624" spans="1:6" ht="15.75" thickBot="1">
      <c r="A624" s="88">
        <v>356</v>
      </c>
      <c r="B624" s="85">
        <v>2640</v>
      </c>
      <c r="C624" s="86" t="s">
        <v>288</v>
      </c>
      <c r="D624" s="86" t="s">
        <v>503</v>
      </c>
      <c r="E624" s="91">
        <v>2</v>
      </c>
      <c r="F624" s="86" t="s">
        <v>19</v>
      </c>
    </row>
    <row r="625" spans="1:6" ht="15.75" thickBot="1">
      <c r="A625" s="88">
        <v>6959</v>
      </c>
      <c r="B625" s="85">
        <v>2217</v>
      </c>
      <c r="C625" s="86" t="s">
        <v>282</v>
      </c>
      <c r="D625" s="86" t="s">
        <v>650</v>
      </c>
      <c r="E625" s="91">
        <v>1</v>
      </c>
      <c r="F625" s="86" t="s">
        <v>19</v>
      </c>
    </row>
    <row r="626" spans="1:6" ht="15.75" thickBot="1">
      <c r="A626" s="88">
        <v>7977</v>
      </c>
      <c r="B626" s="85">
        <v>2754</v>
      </c>
      <c r="C626" s="86" t="s">
        <v>292</v>
      </c>
      <c r="D626" s="86" t="s">
        <v>457</v>
      </c>
      <c r="E626" s="91">
        <v>1</v>
      </c>
      <c r="F626" s="86" t="s">
        <v>19</v>
      </c>
    </row>
    <row r="627" spans="1:6" ht="15.75" thickBot="1">
      <c r="A627" s="88">
        <v>384</v>
      </c>
      <c r="B627" s="85">
        <v>2541</v>
      </c>
      <c r="C627" s="86" t="s">
        <v>284</v>
      </c>
      <c r="D627" s="86" t="s">
        <v>487</v>
      </c>
      <c r="E627" s="91">
        <v>3</v>
      </c>
      <c r="F627" s="86" t="s">
        <v>19</v>
      </c>
    </row>
    <row r="628" spans="1:6" ht="15.75" thickBot="1">
      <c r="A628" s="88">
        <v>146</v>
      </c>
      <c r="B628" s="85">
        <v>2870</v>
      </c>
      <c r="C628" s="86" t="s">
        <v>290</v>
      </c>
      <c r="D628" s="86" t="s">
        <v>387</v>
      </c>
      <c r="E628" s="91">
        <v>4</v>
      </c>
      <c r="F628" s="86" t="s">
        <v>19</v>
      </c>
    </row>
    <row r="629" spans="1:6" ht="15.75" thickBot="1">
      <c r="A629" s="88">
        <v>880</v>
      </c>
      <c r="B629" s="85">
        <v>2870</v>
      </c>
      <c r="C629" s="86" t="s">
        <v>290</v>
      </c>
      <c r="D629" s="86" t="s">
        <v>387</v>
      </c>
      <c r="E629" s="91">
        <v>4</v>
      </c>
      <c r="F629" s="86" t="s">
        <v>19</v>
      </c>
    </row>
    <row r="630" spans="1:6" ht="15.75" thickBot="1">
      <c r="A630" s="88">
        <v>945</v>
      </c>
      <c r="B630" s="85">
        <v>2192</v>
      </c>
      <c r="C630" s="86" t="s">
        <v>277</v>
      </c>
      <c r="D630" s="86" t="s">
        <v>639</v>
      </c>
      <c r="E630" s="91">
        <v>1</v>
      </c>
      <c r="F630" s="86" t="s">
        <v>19</v>
      </c>
    </row>
    <row r="631" spans="1:6" ht="15.75" thickBot="1">
      <c r="A631" s="88">
        <v>784</v>
      </c>
      <c r="B631" s="85">
        <v>2370</v>
      </c>
      <c r="C631" s="86" t="s">
        <v>291</v>
      </c>
      <c r="D631" s="86" t="s">
        <v>643</v>
      </c>
      <c r="E631" s="91">
        <v>4</v>
      </c>
      <c r="F631" s="86" t="s">
        <v>19</v>
      </c>
    </row>
    <row r="632" spans="1:6" ht="15.75" thickBot="1">
      <c r="A632" s="88">
        <v>266</v>
      </c>
      <c r="B632" s="85">
        <v>2551</v>
      </c>
      <c r="C632" s="86" t="s">
        <v>285</v>
      </c>
      <c r="D632" s="86" t="s">
        <v>427</v>
      </c>
      <c r="E632" s="91">
        <v>5</v>
      </c>
      <c r="F632" s="86" t="s">
        <v>19</v>
      </c>
    </row>
    <row r="633" spans="1:6" ht="15.75" thickBot="1">
      <c r="A633" s="88">
        <v>544</v>
      </c>
      <c r="B633" s="85">
        <v>2101</v>
      </c>
      <c r="C633" s="86" t="s">
        <v>286</v>
      </c>
      <c r="D633" s="86" t="s">
        <v>508</v>
      </c>
      <c r="E633" s="91">
        <v>1</v>
      </c>
      <c r="F633" s="86" t="s">
        <v>19</v>
      </c>
    </row>
    <row r="634" spans="1:6" ht="15.75" thickBot="1">
      <c r="A634" s="88">
        <v>5873</v>
      </c>
      <c r="B634" s="85">
        <v>2163</v>
      </c>
      <c r="C634" s="86" t="s">
        <v>278</v>
      </c>
      <c r="D634" s="86" t="s">
        <v>549</v>
      </c>
      <c r="E634" s="91">
        <v>1</v>
      </c>
      <c r="F634" s="86" t="s">
        <v>19</v>
      </c>
    </row>
    <row r="635" spans="1:6" ht="15.75" thickBot="1">
      <c r="A635" s="88">
        <v>1174</v>
      </c>
      <c r="B635" s="85">
        <v>2166</v>
      </c>
      <c r="C635" s="86" t="s">
        <v>278</v>
      </c>
      <c r="D635" s="86" t="s">
        <v>585</v>
      </c>
      <c r="E635" s="91">
        <v>1</v>
      </c>
      <c r="F635" s="86" t="s">
        <v>19</v>
      </c>
    </row>
    <row r="636" spans="1:6" ht="15.75" thickBot="1">
      <c r="A636" s="88">
        <v>6387</v>
      </c>
      <c r="B636" s="85">
        <v>2320</v>
      </c>
      <c r="C636" s="86" t="s">
        <v>279</v>
      </c>
      <c r="D636" s="86" t="s">
        <v>594</v>
      </c>
      <c r="E636" s="91">
        <v>1</v>
      </c>
      <c r="F636" s="86" t="s">
        <v>19</v>
      </c>
    </row>
    <row r="637" spans="1:6" ht="15.75" thickBot="1">
      <c r="A637" s="88">
        <v>605</v>
      </c>
      <c r="B637" s="85">
        <v>2112</v>
      </c>
      <c r="C637" s="86" t="s">
        <v>286</v>
      </c>
      <c r="D637" s="86" t="s">
        <v>447</v>
      </c>
      <c r="E637" s="91">
        <v>1</v>
      </c>
      <c r="F637" s="86" t="s">
        <v>19</v>
      </c>
    </row>
    <row r="638" spans="1:6" ht="15.75" thickBot="1">
      <c r="A638" s="88">
        <v>1147</v>
      </c>
      <c r="B638" s="85">
        <v>2100</v>
      </c>
      <c r="C638" s="86" t="s">
        <v>286</v>
      </c>
      <c r="D638" s="86" t="s">
        <v>338</v>
      </c>
      <c r="E638" s="91">
        <v>1</v>
      </c>
      <c r="F638" s="86" t="s">
        <v>19</v>
      </c>
    </row>
    <row r="639" spans="1:6" ht="15.75" thickBot="1">
      <c r="A639" s="88">
        <v>1133</v>
      </c>
      <c r="B639" s="85">
        <v>2170</v>
      </c>
      <c r="C639" s="86" t="s">
        <v>278</v>
      </c>
      <c r="D639" s="86" t="s">
        <v>651</v>
      </c>
      <c r="E639" s="91">
        <v>1</v>
      </c>
      <c r="F639" s="86" t="s">
        <v>19</v>
      </c>
    </row>
    <row r="640" spans="1:6" ht="15.75" thickBot="1">
      <c r="A640" s="88">
        <v>1111</v>
      </c>
      <c r="B640" s="85">
        <v>2680</v>
      </c>
      <c r="C640" s="86" t="s">
        <v>288</v>
      </c>
      <c r="D640" s="86" t="s">
        <v>429</v>
      </c>
      <c r="E640" s="91">
        <v>3</v>
      </c>
      <c r="F640" s="86" t="s">
        <v>19</v>
      </c>
    </row>
    <row r="641" spans="1:6" ht="15.75" thickBot="1">
      <c r="A641" s="88">
        <v>1014</v>
      </c>
      <c r="B641" s="85">
        <v>2179</v>
      </c>
      <c r="C641" s="86" t="s">
        <v>278</v>
      </c>
      <c r="D641" s="86" t="s">
        <v>580</v>
      </c>
      <c r="E641" s="91">
        <v>1</v>
      </c>
      <c r="F641" s="86" t="s">
        <v>19</v>
      </c>
    </row>
    <row r="642" spans="1:6" ht="15.75" thickBot="1">
      <c r="A642" s="88">
        <v>1183</v>
      </c>
      <c r="B642" s="85">
        <v>2207</v>
      </c>
      <c r="C642" s="86" t="s">
        <v>282</v>
      </c>
      <c r="D642" s="86" t="s">
        <v>454</v>
      </c>
      <c r="E642" s="91">
        <v>1</v>
      </c>
      <c r="F642" s="86" t="s">
        <v>19</v>
      </c>
    </row>
    <row r="643" spans="1:6" ht="15.75" thickBot="1">
      <c r="A643" s="88">
        <v>1125</v>
      </c>
      <c r="B643" s="85">
        <v>2147</v>
      </c>
      <c r="C643" s="86" t="s">
        <v>283</v>
      </c>
      <c r="D643" s="86" t="s">
        <v>329</v>
      </c>
      <c r="E643" s="91">
        <v>1</v>
      </c>
      <c r="F643" s="86" t="s">
        <v>19</v>
      </c>
    </row>
    <row r="644" spans="1:6" ht="15.75" thickBot="1">
      <c r="A644" s="88">
        <v>905</v>
      </c>
      <c r="B644" s="85">
        <v>2220</v>
      </c>
      <c r="C644" s="86" t="s">
        <v>282</v>
      </c>
      <c r="D644" s="86" t="s">
        <v>592</v>
      </c>
      <c r="E644" s="91">
        <v>1</v>
      </c>
      <c r="F644" s="86" t="s">
        <v>19</v>
      </c>
    </row>
    <row r="645" spans="1:6" ht="15.75" thickBot="1">
      <c r="A645" s="88">
        <v>1020</v>
      </c>
      <c r="B645" s="85">
        <v>2541</v>
      </c>
      <c r="C645" s="86" t="s">
        <v>284</v>
      </c>
      <c r="D645" s="86" t="s">
        <v>487</v>
      </c>
      <c r="E645" s="91">
        <v>3</v>
      </c>
      <c r="F645" s="86" t="s">
        <v>19</v>
      </c>
    </row>
    <row r="646" spans="1:6" ht="15.75" thickBot="1">
      <c r="A646" s="88">
        <v>22879</v>
      </c>
      <c r="B646" s="85">
        <v>2444</v>
      </c>
      <c r="C646" s="86" t="s">
        <v>287</v>
      </c>
      <c r="D646" s="86" t="s">
        <v>530</v>
      </c>
      <c r="E646" s="91">
        <v>3</v>
      </c>
      <c r="F646" s="86" t="s">
        <v>19</v>
      </c>
    </row>
    <row r="647" spans="1:6" ht="15.75" thickBot="1">
      <c r="A647" s="88">
        <v>1048</v>
      </c>
      <c r="B647" s="85">
        <v>2630</v>
      </c>
      <c r="C647" s="86" t="s">
        <v>285</v>
      </c>
      <c r="D647" s="86" t="s">
        <v>652</v>
      </c>
      <c r="E647" s="91">
        <v>4</v>
      </c>
      <c r="F647" s="86" t="s">
        <v>19</v>
      </c>
    </row>
    <row r="648" spans="1:6" ht="15.75" thickBot="1">
      <c r="A648" s="88">
        <v>1166</v>
      </c>
      <c r="B648" s="85">
        <v>2088</v>
      </c>
      <c r="C648" s="86" t="s">
        <v>286</v>
      </c>
      <c r="D648" s="86" t="s">
        <v>431</v>
      </c>
      <c r="E648" s="91">
        <v>1</v>
      </c>
      <c r="F648" s="86" t="s">
        <v>19</v>
      </c>
    </row>
    <row r="649" spans="1:6" ht="15.75" thickBot="1">
      <c r="A649" s="88">
        <v>367</v>
      </c>
      <c r="B649" s="85">
        <v>2628</v>
      </c>
      <c r="C649" s="86" t="s">
        <v>285</v>
      </c>
      <c r="D649" s="86" t="s">
        <v>653</v>
      </c>
      <c r="E649" s="91">
        <v>5</v>
      </c>
      <c r="F649" s="86" t="s">
        <v>19</v>
      </c>
    </row>
    <row r="650" spans="1:6" ht="15.75" thickBot="1">
      <c r="A650" s="88">
        <v>414</v>
      </c>
      <c r="B650" s="85">
        <v>2705</v>
      </c>
      <c r="C650" s="86" t="s">
        <v>288</v>
      </c>
      <c r="D650" s="86" t="s">
        <v>589</v>
      </c>
      <c r="E650" s="91">
        <v>4</v>
      </c>
      <c r="F650" s="86" t="s">
        <v>19</v>
      </c>
    </row>
    <row r="651" spans="1:6" ht="15.75" thickBot="1">
      <c r="A651" s="88">
        <v>62</v>
      </c>
      <c r="B651" s="85">
        <v>2590</v>
      </c>
      <c r="C651" s="86" t="s">
        <v>288</v>
      </c>
      <c r="D651" s="86" t="s">
        <v>499</v>
      </c>
      <c r="E651" s="91">
        <v>4</v>
      </c>
      <c r="F651" s="86" t="s">
        <v>19</v>
      </c>
    </row>
    <row r="652" spans="1:6" ht="15.75" thickBot="1">
      <c r="A652" s="88">
        <v>40</v>
      </c>
      <c r="B652" s="85">
        <v>2632</v>
      </c>
      <c r="C652" s="86" t="s">
        <v>285</v>
      </c>
      <c r="D652" s="86" t="s">
        <v>654</v>
      </c>
      <c r="E652" s="91">
        <v>5</v>
      </c>
      <c r="F652" s="86" t="s">
        <v>19</v>
      </c>
    </row>
    <row r="653" spans="1:6" ht="15.75" thickBot="1">
      <c r="A653" s="88">
        <v>410</v>
      </c>
      <c r="B653" s="85">
        <v>2032</v>
      </c>
      <c r="C653" s="86" t="s">
        <v>282</v>
      </c>
      <c r="D653" s="86" t="s">
        <v>655</v>
      </c>
      <c r="E653" s="91">
        <v>1</v>
      </c>
      <c r="F653" s="86" t="s">
        <v>19</v>
      </c>
    </row>
    <row r="654" spans="1:6" ht="15.75" thickBot="1">
      <c r="A654" s="88">
        <v>523</v>
      </c>
      <c r="B654" s="85">
        <v>2145</v>
      </c>
      <c r="C654" s="86" t="s">
        <v>283</v>
      </c>
      <c r="D654" s="86" t="s">
        <v>517</v>
      </c>
      <c r="E654" s="91">
        <v>1</v>
      </c>
      <c r="F654" s="86" t="s">
        <v>19</v>
      </c>
    </row>
    <row r="655" spans="1:6" ht="15.75" thickBot="1">
      <c r="A655" s="88">
        <v>130</v>
      </c>
      <c r="B655" s="85">
        <v>2160</v>
      </c>
      <c r="C655" s="86" t="s">
        <v>283</v>
      </c>
      <c r="D655" s="86" t="s">
        <v>529</v>
      </c>
      <c r="E655" s="91">
        <v>1</v>
      </c>
      <c r="F655" s="86" t="s">
        <v>19</v>
      </c>
    </row>
    <row r="656" spans="1:6" ht="15.75" thickBot="1">
      <c r="A656" s="88">
        <v>64</v>
      </c>
      <c r="B656" s="85">
        <v>2646</v>
      </c>
      <c r="C656" s="86" t="s">
        <v>288</v>
      </c>
      <c r="D656" s="86" t="s">
        <v>500</v>
      </c>
      <c r="E656" s="91">
        <v>4</v>
      </c>
      <c r="F656" s="86" t="s">
        <v>19</v>
      </c>
    </row>
    <row r="657" spans="1:6" ht="15.75" thickBot="1">
      <c r="A657" s="88">
        <v>5336</v>
      </c>
      <c r="B657" s="85">
        <v>2035</v>
      </c>
      <c r="C657" s="86" t="s">
        <v>282</v>
      </c>
      <c r="D657" s="86" t="s">
        <v>430</v>
      </c>
      <c r="E657" s="91">
        <v>1</v>
      </c>
      <c r="F657" s="86" t="s">
        <v>19</v>
      </c>
    </row>
    <row r="658" spans="1:6" ht="15.75" thickBot="1">
      <c r="A658" s="88">
        <v>7970</v>
      </c>
      <c r="B658" s="85">
        <v>2641</v>
      </c>
      <c r="C658" s="86" t="s">
        <v>288</v>
      </c>
      <c r="D658" s="86" t="s">
        <v>613</v>
      </c>
      <c r="E658" s="91">
        <v>2</v>
      </c>
      <c r="F658" s="86" t="s">
        <v>19</v>
      </c>
    </row>
    <row r="659" spans="1:6" ht="15.75" thickBot="1">
      <c r="A659" s="88">
        <v>821</v>
      </c>
      <c r="B659" s="85">
        <v>2151</v>
      </c>
      <c r="C659" s="86" t="s">
        <v>283</v>
      </c>
      <c r="D659" s="86" t="s">
        <v>501</v>
      </c>
      <c r="E659" s="91">
        <v>1</v>
      </c>
      <c r="F659" s="86" t="s">
        <v>19</v>
      </c>
    </row>
    <row r="660" spans="1:6" ht="15.75" thickBot="1">
      <c r="A660" s="88">
        <v>5535</v>
      </c>
      <c r="B660" s="85">
        <v>2122</v>
      </c>
      <c r="C660" s="86" t="s">
        <v>286</v>
      </c>
      <c r="D660" s="86" t="s">
        <v>382</v>
      </c>
      <c r="E660" s="91">
        <v>1</v>
      </c>
      <c r="F660" s="86" t="s">
        <v>19</v>
      </c>
    </row>
    <row r="661" spans="1:6" ht="15.75" thickBot="1">
      <c r="A661" s="88">
        <v>5851</v>
      </c>
      <c r="B661" s="85">
        <v>2281</v>
      </c>
      <c r="C661" s="86" t="s">
        <v>279</v>
      </c>
      <c r="D661" s="86" t="s">
        <v>656</v>
      </c>
      <c r="E661" s="91">
        <v>1</v>
      </c>
      <c r="F661" s="86" t="s">
        <v>19</v>
      </c>
    </row>
    <row r="662" spans="1:6" ht="15.75" thickBot="1">
      <c r="A662" s="88">
        <v>5341</v>
      </c>
      <c r="B662" s="85">
        <v>2731</v>
      </c>
      <c r="C662" s="86" t="s">
        <v>288</v>
      </c>
      <c r="D662" s="86" t="s">
        <v>614</v>
      </c>
      <c r="E662" s="91">
        <v>3</v>
      </c>
      <c r="F662" s="86" t="s">
        <v>19</v>
      </c>
    </row>
    <row r="663" spans="1:6" ht="15.75" thickBot="1">
      <c r="A663" s="88">
        <v>489</v>
      </c>
      <c r="B663" s="85">
        <v>2232</v>
      </c>
      <c r="C663" s="86" t="s">
        <v>282</v>
      </c>
      <c r="D663" s="86" t="s">
        <v>437</v>
      </c>
      <c r="E663" s="91">
        <v>1</v>
      </c>
      <c r="F663" s="86" t="s">
        <v>19</v>
      </c>
    </row>
    <row r="664" spans="1:6" ht="15.75" thickBot="1">
      <c r="A664" s="88">
        <v>189</v>
      </c>
      <c r="B664" s="85">
        <v>2074</v>
      </c>
      <c r="C664" s="86" t="s">
        <v>286</v>
      </c>
      <c r="D664" s="86" t="s">
        <v>544</v>
      </c>
      <c r="E664" s="91">
        <v>1</v>
      </c>
      <c r="F664" s="86" t="s">
        <v>19</v>
      </c>
    </row>
    <row r="665" spans="1:6" ht="15.75" thickBot="1">
      <c r="A665" s="88">
        <v>70</v>
      </c>
      <c r="B665" s="85">
        <v>2710</v>
      </c>
      <c r="C665" s="86" t="s">
        <v>288</v>
      </c>
      <c r="D665" s="86" t="s">
        <v>618</v>
      </c>
      <c r="E665" s="91">
        <v>4</v>
      </c>
      <c r="F665" s="86" t="s">
        <v>19</v>
      </c>
    </row>
    <row r="666" spans="1:6" ht="15.75" thickBot="1">
      <c r="A666" s="88">
        <v>283</v>
      </c>
      <c r="B666" s="85">
        <v>2870</v>
      </c>
      <c r="C666" s="86" t="s">
        <v>290</v>
      </c>
      <c r="D666" s="86" t="s">
        <v>387</v>
      </c>
      <c r="E666" s="91">
        <v>4</v>
      </c>
      <c r="F666" s="86" t="s">
        <v>19</v>
      </c>
    </row>
    <row r="667" spans="1:6" ht="15.75" thickBot="1">
      <c r="A667" s="88">
        <v>31</v>
      </c>
      <c r="B667" s="85">
        <v>2261</v>
      </c>
      <c r="C667" s="86" t="s">
        <v>281</v>
      </c>
      <c r="D667" s="86" t="s">
        <v>423</v>
      </c>
      <c r="E667" s="91">
        <v>1</v>
      </c>
      <c r="F667" s="86" t="s">
        <v>19</v>
      </c>
    </row>
    <row r="668" spans="1:6" ht="15.75" thickBot="1">
      <c r="A668" s="88">
        <v>463</v>
      </c>
      <c r="B668" s="85">
        <v>2034</v>
      </c>
      <c r="C668" s="86" t="s">
        <v>282</v>
      </c>
      <c r="D668" s="86" t="s">
        <v>657</v>
      </c>
      <c r="E668" s="91">
        <v>1</v>
      </c>
      <c r="F668" s="86" t="s">
        <v>19</v>
      </c>
    </row>
    <row r="669" spans="1:6" ht="15.75" thickBot="1">
      <c r="A669" s="88">
        <v>94</v>
      </c>
      <c r="B669" s="85">
        <v>2460</v>
      </c>
      <c r="C669" s="86" t="s">
        <v>289</v>
      </c>
      <c r="D669" s="86" t="s">
        <v>476</v>
      </c>
      <c r="E669" s="91">
        <v>3</v>
      </c>
      <c r="F669" s="86" t="s">
        <v>19</v>
      </c>
    </row>
    <row r="670" spans="1:6" ht="15.75" thickBot="1">
      <c r="A670" s="88">
        <v>398</v>
      </c>
      <c r="B670" s="85">
        <v>2761</v>
      </c>
      <c r="C670" s="86" t="s">
        <v>283</v>
      </c>
      <c r="D670" s="86" t="s">
        <v>658</v>
      </c>
      <c r="E670" s="91">
        <v>1</v>
      </c>
      <c r="F670" s="86" t="s">
        <v>19</v>
      </c>
    </row>
    <row r="671" spans="1:6" ht="15.75" thickBot="1">
      <c r="A671" s="88">
        <v>443</v>
      </c>
      <c r="B671" s="85">
        <v>2486</v>
      </c>
      <c r="C671" s="86" t="s">
        <v>289</v>
      </c>
      <c r="D671" s="86" t="s">
        <v>634</v>
      </c>
      <c r="E671" s="91">
        <v>1</v>
      </c>
      <c r="F671" s="86" t="s">
        <v>19</v>
      </c>
    </row>
    <row r="672" spans="1:6" ht="15.75" thickBot="1">
      <c r="A672" s="88">
        <v>462</v>
      </c>
      <c r="B672" s="85">
        <v>2486</v>
      </c>
      <c r="C672" s="86" t="s">
        <v>289</v>
      </c>
      <c r="D672" s="86" t="s">
        <v>410</v>
      </c>
      <c r="E672" s="91">
        <v>1</v>
      </c>
      <c r="F672" s="86" t="s">
        <v>19</v>
      </c>
    </row>
    <row r="673" spans="1:6" ht="15.75" thickBot="1">
      <c r="A673" s="88">
        <v>54</v>
      </c>
      <c r="B673" s="85">
        <v>2470</v>
      </c>
      <c r="C673" s="86" t="s">
        <v>289</v>
      </c>
      <c r="D673" s="86" t="s">
        <v>648</v>
      </c>
      <c r="E673" s="91">
        <v>4</v>
      </c>
      <c r="F673" s="86" t="s">
        <v>19</v>
      </c>
    </row>
    <row r="674" spans="1:6" ht="15.75" thickBot="1">
      <c r="A674" s="88">
        <v>5852</v>
      </c>
      <c r="B674" s="85">
        <v>2580</v>
      </c>
      <c r="C674" s="86" t="s">
        <v>285</v>
      </c>
      <c r="D674" s="86" t="s">
        <v>531</v>
      </c>
      <c r="E674" s="91">
        <v>3</v>
      </c>
      <c r="F674" s="86" t="s">
        <v>19</v>
      </c>
    </row>
    <row r="675" spans="1:6" ht="15.75" thickBot="1">
      <c r="A675" s="88">
        <v>5265</v>
      </c>
      <c r="B675" s="85">
        <v>2281</v>
      </c>
      <c r="C675" s="86" t="s">
        <v>279</v>
      </c>
      <c r="D675" s="86" t="s">
        <v>656</v>
      </c>
      <c r="E675" s="91">
        <v>1</v>
      </c>
      <c r="F675" s="86" t="s">
        <v>19</v>
      </c>
    </row>
    <row r="676" spans="1:6" ht="15.75" thickBot="1">
      <c r="A676" s="88">
        <v>22781</v>
      </c>
      <c r="B676" s="85">
        <v>2750</v>
      </c>
      <c r="C676" s="86" t="s">
        <v>292</v>
      </c>
      <c r="D676" s="86" t="s">
        <v>532</v>
      </c>
      <c r="E676" s="91">
        <v>1</v>
      </c>
      <c r="F676" s="86" t="s">
        <v>19</v>
      </c>
    </row>
    <row r="677" spans="1:6" ht="15.75" thickBot="1">
      <c r="A677" s="88">
        <v>214</v>
      </c>
      <c r="B677" s="85">
        <v>2594</v>
      </c>
      <c r="C677" s="86" t="s">
        <v>285</v>
      </c>
      <c r="D677" s="86" t="s">
        <v>605</v>
      </c>
      <c r="E677" s="91">
        <v>4</v>
      </c>
      <c r="F677" s="86" t="s">
        <v>19</v>
      </c>
    </row>
    <row r="678" spans="1:6" ht="15.75" thickBot="1">
      <c r="A678" s="88">
        <v>1136</v>
      </c>
      <c r="B678" s="85">
        <v>2211</v>
      </c>
      <c r="C678" s="86" t="s">
        <v>278</v>
      </c>
      <c r="D678" s="86" t="s">
        <v>459</v>
      </c>
      <c r="E678" s="91">
        <v>1</v>
      </c>
      <c r="F678" s="86" t="s">
        <v>19</v>
      </c>
    </row>
    <row r="679" spans="1:6" ht="15.75" thickBot="1">
      <c r="A679" s="88">
        <v>1163</v>
      </c>
      <c r="B679" s="85">
        <v>2777</v>
      </c>
      <c r="C679" s="86" t="s">
        <v>292</v>
      </c>
      <c r="D679" s="86" t="s">
        <v>419</v>
      </c>
      <c r="E679" s="91">
        <v>1</v>
      </c>
      <c r="F679" s="86" t="s">
        <v>19</v>
      </c>
    </row>
    <row r="680" spans="1:6" ht="15.75" thickBot="1">
      <c r="A680" s="88">
        <v>233</v>
      </c>
      <c r="B680" s="85">
        <v>2444</v>
      </c>
      <c r="C680" s="86" t="s">
        <v>287</v>
      </c>
      <c r="D680" s="86" t="s">
        <v>360</v>
      </c>
      <c r="E680" s="91">
        <v>3</v>
      </c>
      <c r="F680" s="86" t="s">
        <v>19</v>
      </c>
    </row>
    <row r="681" spans="1:6" ht="15.75" thickBot="1">
      <c r="A681" s="88">
        <v>1066</v>
      </c>
      <c r="B681" s="85">
        <v>2478</v>
      </c>
      <c r="C681" s="86" t="s">
        <v>289</v>
      </c>
      <c r="D681" s="86" t="s">
        <v>421</v>
      </c>
      <c r="E681" s="91">
        <v>3</v>
      </c>
      <c r="F681" s="86" t="s">
        <v>19</v>
      </c>
    </row>
    <row r="682" spans="1:6" ht="15.75" thickBot="1">
      <c r="A682" s="88">
        <v>814</v>
      </c>
      <c r="B682" s="85">
        <v>2880</v>
      </c>
      <c r="C682" s="86" t="s">
        <v>280</v>
      </c>
      <c r="D682" s="86" t="s">
        <v>361</v>
      </c>
      <c r="E682" s="91">
        <v>3</v>
      </c>
      <c r="F682" s="86" t="s">
        <v>19</v>
      </c>
    </row>
    <row r="683" spans="1:6" ht="15.75" thickBot="1">
      <c r="A683" s="88">
        <v>7</v>
      </c>
      <c r="B683" s="85">
        <v>2038</v>
      </c>
      <c r="C683" s="86" t="s">
        <v>277</v>
      </c>
      <c r="D683" s="86" t="s">
        <v>352</v>
      </c>
      <c r="E683" s="91">
        <v>1</v>
      </c>
      <c r="F683" s="86" t="s">
        <v>19</v>
      </c>
    </row>
    <row r="684" spans="1:6" ht="15.75" thickBot="1">
      <c r="A684" s="88">
        <v>739</v>
      </c>
      <c r="B684" s="85">
        <v>2033</v>
      </c>
      <c r="C684" s="86" t="s">
        <v>282</v>
      </c>
      <c r="D684" s="86" t="s">
        <v>659</v>
      </c>
      <c r="E684" s="91">
        <v>1</v>
      </c>
      <c r="F684" s="86" t="s">
        <v>19</v>
      </c>
    </row>
    <row r="685" spans="1:6" ht="15.75" thickBot="1">
      <c r="A685" s="88">
        <v>539</v>
      </c>
      <c r="B685" s="85">
        <v>2217</v>
      </c>
      <c r="C685" s="86" t="s">
        <v>282</v>
      </c>
      <c r="D685" s="86" t="s">
        <v>461</v>
      </c>
      <c r="E685" s="91">
        <v>1</v>
      </c>
      <c r="F685" s="86" t="s">
        <v>19</v>
      </c>
    </row>
    <row r="686" spans="1:6" ht="15.75" thickBot="1">
      <c r="A686" s="88">
        <v>114</v>
      </c>
      <c r="B686" s="85">
        <v>2195</v>
      </c>
      <c r="C686" s="86" t="s">
        <v>277</v>
      </c>
      <c r="D686" s="86" t="s">
        <v>394</v>
      </c>
      <c r="E686" s="91">
        <v>1</v>
      </c>
      <c r="F686" s="86" t="s">
        <v>19</v>
      </c>
    </row>
    <row r="687" spans="1:6" ht="15.75" thickBot="1">
      <c r="A687" s="88">
        <v>5859</v>
      </c>
      <c r="B687" s="85">
        <v>2228</v>
      </c>
      <c r="C687" s="86" t="s">
        <v>282</v>
      </c>
      <c r="D687" s="86" t="s">
        <v>336</v>
      </c>
      <c r="E687" s="91">
        <v>1</v>
      </c>
      <c r="F687" s="86" t="s">
        <v>19</v>
      </c>
    </row>
    <row r="688" spans="1:6" ht="15.75" thickBot="1">
      <c r="A688" s="88">
        <v>7978</v>
      </c>
      <c r="B688" s="85">
        <v>2031</v>
      </c>
      <c r="C688" s="86" t="s">
        <v>282</v>
      </c>
      <c r="D688" s="86" t="s">
        <v>463</v>
      </c>
      <c r="E688" s="91">
        <v>1</v>
      </c>
      <c r="F688" s="86" t="s">
        <v>19</v>
      </c>
    </row>
    <row r="689" spans="1:6" ht="15.75" thickBot="1">
      <c r="A689" s="88">
        <v>7273</v>
      </c>
      <c r="B689" s="85">
        <v>2035</v>
      </c>
      <c r="C689" s="86" t="s">
        <v>282</v>
      </c>
      <c r="D689" s="86" t="s">
        <v>430</v>
      </c>
      <c r="E689" s="91">
        <v>1</v>
      </c>
      <c r="F689" s="86" t="s">
        <v>19</v>
      </c>
    </row>
    <row r="690" spans="1:6" ht="15.75" thickBot="1">
      <c r="A690" s="88">
        <v>565</v>
      </c>
      <c r="B690" s="85">
        <v>2122</v>
      </c>
      <c r="C690" s="86" t="s">
        <v>286</v>
      </c>
      <c r="D690" s="86" t="s">
        <v>660</v>
      </c>
      <c r="E690" s="91">
        <v>1</v>
      </c>
      <c r="F690" s="86" t="s">
        <v>19</v>
      </c>
    </row>
    <row r="691" spans="1:6" ht="15.75" thickBot="1">
      <c r="A691" s="88">
        <v>19425</v>
      </c>
      <c r="B691" s="85">
        <v>2196</v>
      </c>
      <c r="C691" s="86" t="s">
        <v>278</v>
      </c>
      <c r="D691" s="86" t="s">
        <v>428</v>
      </c>
      <c r="E691" s="91">
        <v>1</v>
      </c>
      <c r="F691" s="86" t="s">
        <v>19</v>
      </c>
    </row>
    <row r="692" spans="1:6" ht="15.75" thickBot="1">
      <c r="A692" s="88">
        <v>5176</v>
      </c>
      <c r="B692" s="85">
        <v>2087</v>
      </c>
      <c r="C692" s="86" t="s">
        <v>286</v>
      </c>
      <c r="D692" s="86" t="s">
        <v>335</v>
      </c>
      <c r="E692" s="91">
        <v>1</v>
      </c>
      <c r="F692" s="86" t="s">
        <v>19</v>
      </c>
    </row>
    <row r="693" spans="1:6" ht="15.75" thickBot="1">
      <c r="A693" s="88">
        <v>243</v>
      </c>
      <c r="B693" s="85">
        <v>2148</v>
      </c>
      <c r="C693" s="86" t="s">
        <v>283</v>
      </c>
      <c r="D693" s="86" t="s">
        <v>405</v>
      </c>
      <c r="E693" s="91">
        <v>1</v>
      </c>
      <c r="F693" s="86" t="s">
        <v>19</v>
      </c>
    </row>
    <row r="694" spans="1:6" ht="15.75" thickBot="1">
      <c r="A694" s="88">
        <v>39</v>
      </c>
      <c r="B694" s="85">
        <v>2761</v>
      </c>
      <c r="C694" s="86" t="s">
        <v>283</v>
      </c>
      <c r="D694" s="86" t="s">
        <v>661</v>
      </c>
      <c r="E694" s="91">
        <v>1</v>
      </c>
      <c r="F694" s="86" t="s">
        <v>19</v>
      </c>
    </row>
    <row r="695" spans="1:6" ht="15.75" thickBot="1">
      <c r="A695" s="88">
        <v>1165</v>
      </c>
      <c r="B695" s="85">
        <v>2132</v>
      </c>
      <c r="C695" s="86" t="s">
        <v>277</v>
      </c>
      <c r="D695" s="86" t="s">
        <v>331</v>
      </c>
      <c r="E695" s="91">
        <v>1</v>
      </c>
      <c r="F695" s="86" t="s">
        <v>19</v>
      </c>
    </row>
    <row r="696" spans="1:6" ht="15.75" thickBot="1">
      <c r="A696" s="88">
        <v>931</v>
      </c>
      <c r="B696" s="85">
        <v>2207</v>
      </c>
      <c r="C696" s="86" t="s">
        <v>282</v>
      </c>
      <c r="D696" s="86" t="s">
        <v>400</v>
      </c>
      <c r="E696" s="91">
        <v>1</v>
      </c>
      <c r="F696" s="86" t="s">
        <v>19</v>
      </c>
    </row>
    <row r="697" spans="1:6" ht="15.75" thickBot="1">
      <c r="A697" s="88">
        <v>1137</v>
      </c>
      <c r="B697" s="85">
        <v>2148</v>
      </c>
      <c r="C697" s="86" t="s">
        <v>283</v>
      </c>
      <c r="D697" s="86" t="s">
        <v>405</v>
      </c>
      <c r="E697" s="91">
        <v>1</v>
      </c>
      <c r="F697" s="86" t="s">
        <v>19</v>
      </c>
    </row>
    <row r="698" spans="1:6" ht="15.75" thickBot="1">
      <c r="A698" s="88">
        <v>531</v>
      </c>
      <c r="B698" s="85">
        <v>2033</v>
      </c>
      <c r="C698" s="86" t="s">
        <v>282</v>
      </c>
      <c r="D698" s="86" t="s">
        <v>659</v>
      </c>
      <c r="E698" s="91">
        <v>1</v>
      </c>
      <c r="F698" s="86" t="s">
        <v>19</v>
      </c>
    </row>
    <row r="699" spans="1:6" ht="15.75" thickBot="1">
      <c r="A699" s="88">
        <v>586</v>
      </c>
      <c r="B699" s="85">
        <v>2480</v>
      </c>
      <c r="C699" s="86" t="s">
        <v>289</v>
      </c>
      <c r="D699" s="86" t="s">
        <v>528</v>
      </c>
      <c r="E699" s="91">
        <v>3</v>
      </c>
      <c r="F699" s="86" t="s">
        <v>19</v>
      </c>
    </row>
    <row r="700" spans="1:6" ht="15.75" thickBot="1">
      <c r="A700" s="88">
        <v>1026</v>
      </c>
      <c r="B700" s="85">
        <v>2530</v>
      </c>
      <c r="C700" s="86" t="s">
        <v>284</v>
      </c>
      <c r="D700" s="86" t="s">
        <v>573</v>
      </c>
      <c r="E700" s="91">
        <v>1</v>
      </c>
      <c r="F700" s="86" t="s">
        <v>19</v>
      </c>
    </row>
    <row r="701" spans="1:6" ht="15.75" thickBot="1">
      <c r="A701" s="88">
        <v>1070</v>
      </c>
      <c r="B701" s="85">
        <v>2011</v>
      </c>
      <c r="C701" s="86" t="s">
        <v>282</v>
      </c>
      <c r="D701" s="86" t="s">
        <v>509</v>
      </c>
      <c r="E701" s="91">
        <v>1</v>
      </c>
      <c r="F701" s="86" t="s">
        <v>19</v>
      </c>
    </row>
    <row r="702" spans="1:6" ht="15.75" thickBot="1">
      <c r="A702" s="88">
        <v>546</v>
      </c>
      <c r="B702" s="85">
        <v>2137</v>
      </c>
      <c r="C702" s="86" t="s">
        <v>277</v>
      </c>
      <c r="D702" s="86" t="s">
        <v>638</v>
      </c>
      <c r="E702" s="91">
        <v>1</v>
      </c>
      <c r="F702" s="86" t="s">
        <v>19</v>
      </c>
    </row>
    <row r="703" spans="1:6" ht="15.75" thickBot="1">
      <c r="A703" s="88">
        <v>19314</v>
      </c>
      <c r="B703" s="85">
        <v>2217</v>
      </c>
      <c r="C703" s="86" t="s">
        <v>282</v>
      </c>
      <c r="D703" s="86" t="s">
        <v>461</v>
      </c>
      <c r="E703" s="91">
        <v>1</v>
      </c>
      <c r="F703" s="86" t="s">
        <v>19</v>
      </c>
    </row>
    <row r="704" spans="1:6" ht="15.75" thickBot="1">
      <c r="A704" s="88">
        <v>390</v>
      </c>
      <c r="B704" s="85">
        <v>2766</v>
      </c>
      <c r="C704" s="86" t="s">
        <v>283</v>
      </c>
      <c r="D704" s="86" t="s">
        <v>658</v>
      </c>
      <c r="E704" s="91">
        <v>1</v>
      </c>
      <c r="F704" s="86" t="s">
        <v>19</v>
      </c>
    </row>
    <row r="705" spans="1:6" ht="15.75" thickBot="1">
      <c r="A705" s="88">
        <v>545</v>
      </c>
      <c r="B705" s="85">
        <v>2144</v>
      </c>
      <c r="C705" s="86" t="s">
        <v>283</v>
      </c>
      <c r="D705" s="86" t="s">
        <v>662</v>
      </c>
      <c r="E705" s="91">
        <v>1</v>
      </c>
      <c r="F705" s="86" t="s">
        <v>19</v>
      </c>
    </row>
    <row r="706" spans="1:6" ht="15.75" thickBot="1">
      <c r="A706" s="88">
        <v>8068</v>
      </c>
      <c r="B706" s="85">
        <v>2024</v>
      </c>
      <c r="C706" s="86" t="s">
        <v>282</v>
      </c>
      <c r="D706" s="86" t="s">
        <v>663</v>
      </c>
      <c r="E706" s="91">
        <v>1</v>
      </c>
      <c r="F706" s="86" t="s">
        <v>19</v>
      </c>
    </row>
    <row r="707" spans="1:6" ht="15.75" thickBot="1">
      <c r="A707" s="88">
        <v>291</v>
      </c>
      <c r="B707" s="85">
        <v>2027</v>
      </c>
      <c r="C707" s="86" t="s">
        <v>282</v>
      </c>
      <c r="D707" s="86" t="s">
        <v>395</v>
      </c>
      <c r="E707" s="91">
        <v>1</v>
      </c>
      <c r="F707" s="86" t="s">
        <v>19</v>
      </c>
    </row>
    <row r="708" spans="1:6" ht="15.75" thickBot="1">
      <c r="A708" s="88">
        <v>318</v>
      </c>
      <c r="B708" s="85">
        <v>2045</v>
      </c>
      <c r="C708" s="86" t="s">
        <v>277</v>
      </c>
      <c r="D708" s="86" t="s">
        <v>664</v>
      </c>
      <c r="E708" s="91">
        <v>1</v>
      </c>
      <c r="F708" s="86" t="s">
        <v>19</v>
      </c>
    </row>
    <row r="709" spans="1:6" ht="15.75" thickBot="1">
      <c r="A709" s="88">
        <v>1095</v>
      </c>
      <c r="B709" s="85">
        <v>2233</v>
      </c>
      <c r="C709" s="86" t="s">
        <v>282</v>
      </c>
      <c r="D709" s="86" t="s">
        <v>665</v>
      </c>
      <c r="E709" s="91">
        <v>1</v>
      </c>
      <c r="F709" s="86" t="s">
        <v>19</v>
      </c>
    </row>
    <row r="710" spans="1:6" ht="15.75" thickBot="1">
      <c r="A710" s="88">
        <v>413</v>
      </c>
      <c r="B710" s="85">
        <v>2161</v>
      </c>
      <c r="C710" s="86" t="s">
        <v>278</v>
      </c>
      <c r="D710" s="86" t="s">
        <v>549</v>
      </c>
      <c r="E710" s="91">
        <v>1</v>
      </c>
      <c r="F710" s="86" t="s">
        <v>19</v>
      </c>
    </row>
    <row r="711" spans="1:6" ht="15.75" thickBot="1">
      <c r="A711" s="88">
        <v>898</v>
      </c>
      <c r="B711" s="85">
        <v>2048</v>
      </c>
      <c r="C711" s="86" t="s">
        <v>277</v>
      </c>
      <c r="D711" s="86" t="s">
        <v>666</v>
      </c>
      <c r="E711" s="91">
        <v>1</v>
      </c>
      <c r="F711" s="86" t="s">
        <v>19</v>
      </c>
    </row>
    <row r="712" spans="1:6" ht="15.75" thickBot="1">
      <c r="A712" s="88">
        <v>257</v>
      </c>
      <c r="B712" s="85">
        <v>2230</v>
      </c>
      <c r="C712" s="86" t="s">
        <v>282</v>
      </c>
      <c r="D712" s="86" t="s">
        <v>622</v>
      </c>
      <c r="E712" s="91">
        <v>1</v>
      </c>
      <c r="F712" s="86" t="s">
        <v>19</v>
      </c>
    </row>
    <row r="713" spans="1:6" ht="15.75" thickBot="1">
      <c r="A713" s="88">
        <v>22733</v>
      </c>
      <c r="B713" s="85">
        <v>2337</v>
      </c>
      <c r="C713" s="86" t="s">
        <v>279</v>
      </c>
      <c r="D713" s="86" t="s">
        <v>667</v>
      </c>
      <c r="E713" s="91">
        <v>4</v>
      </c>
      <c r="F713" s="86" t="s">
        <v>19</v>
      </c>
    </row>
    <row r="714" spans="1:6" ht="15.75" thickBot="1">
      <c r="A714" s="88">
        <v>1008</v>
      </c>
      <c r="B714" s="85">
        <v>2337</v>
      </c>
      <c r="C714" s="86" t="s">
        <v>279</v>
      </c>
      <c r="D714" s="86" t="s">
        <v>667</v>
      </c>
      <c r="E714" s="91">
        <v>4</v>
      </c>
      <c r="F714" s="86" t="s">
        <v>19</v>
      </c>
    </row>
    <row r="715" spans="1:6" ht="15.75" thickBot="1">
      <c r="A715" s="88">
        <v>445</v>
      </c>
      <c r="B715" s="85">
        <v>2337</v>
      </c>
      <c r="C715" s="86" t="s">
        <v>279</v>
      </c>
      <c r="D715" s="86" t="s">
        <v>667</v>
      </c>
      <c r="E715" s="91">
        <v>4</v>
      </c>
      <c r="F715" s="86" t="s">
        <v>19</v>
      </c>
    </row>
    <row r="716" spans="1:6" ht="15.75" thickBot="1">
      <c r="A716" s="88">
        <v>299</v>
      </c>
      <c r="B716" s="85">
        <v>2425</v>
      </c>
      <c r="C716" s="86" t="s">
        <v>287</v>
      </c>
      <c r="D716" s="86" t="s">
        <v>344</v>
      </c>
      <c r="E716" s="91">
        <v>5</v>
      </c>
      <c r="F716" s="86" t="s">
        <v>19</v>
      </c>
    </row>
    <row r="717" spans="1:6" ht="15.75" thickBot="1">
      <c r="A717" s="88">
        <v>6961</v>
      </c>
      <c r="B717" s="85">
        <v>2153</v>
      </c>
      <c r="C717" s="86" t="s">
        <v>283</v>
      </c>
      <c r="D717" s="86" t="s">
        <v>380</v>
      </c>
      <c r="E717" s="91">
        <v>1</v>
      </c>
      <c r="F717" s="86" t="s">
        <v>19</v>
      </c>
    </row>
    <row r="718" spans="1:6" ht="15.75" thickBot="1">
      <c r="A718" s="88">
        <v>883</v>
      </c>
      <c r="B718" s="85">
        <v>2166</v>
      </c>
      <c r="C718" s="86" t="s">
        <v>278</v>
      </c>
      <c r="D718" s="86" t="s">
        <v>321</v>
      </c>
      <c r="E718" s="91">
        <v>1</v>
      </c>
      <c r="F718" s="86" t="s">
        <v>19</v>
      </c>
    </row>
    <row r="719" spans="1:6" ht="15.75" thickBot="1">
      <c r="A719" s="88">
        <v>911</v>
      </c>
      <c r="B719" s="85">
        <v>2170</v>
      </c>
      <c r="C719" s="86" t="s">
        <v>278</v>
      </c>
      <c r="D719" s="86" t="s">
        <v>668</v>
      </c>
      <c r="E719" s="91">
        <v>1</v>
      </c>
      <c r="F719" s="86" t="s">
        <v>19</v>
      </c>
    </row>
    <row r="720" spans="1:6" ht="15.75" thickBot="1">
      <c r="A720" s="88">
        <v>919</v>
      </c>
      <c r="B720" s="85">
        <v>2170</v>
      </c>
      <c r="C720" s="86" t="s">
        <v>278</v>
      </c>
      <c r="D720" s="86" t="s">
        <v>668</v>
      </c>
      <c r="E720" s="91">
        <v>1</v>
      </c>
      <c r="F720" s="86" t="s">
        <v>19</v>
      </c>
    </row>
    <row r="721" spans="1:6" ht="15.75" thickBot="1">
      <c r="A721" s="88">
        <v>535</v>
      </c>
      <c r="B721" s="85">
        <v>2750</v>
      </c>
      <c r="C721" s="86" t="s">
        <v>292</v>
      </c>
      <c r="D721" s="86" t="s">
        <v>669</v>
      </c>
      <c r="E721" s="91">
        <v>1</v>
      </c>
      <c r="F721" s="86" t="s">
        <v>19</v>
      </c>
    </row>
    <row r="722" spans="1:6" ht="15.75" thickBot="1">
      <c r="A722" s="88">
        <v>759</v>
      </c>
      <c r="B722" s="85">
        <v>2031</v>
      </c>
      <c r="C722" s="86" t="s">
        <v>282</v>
      </c>
      <c r="D722" s="86" t="s">
        <v>635</v>
      </c>
      <c r="E722" s="91">
        <v>1</v>
      </c>
      <c r="F722" s="86" t="s">
        <v>19</v>
      </c>
    </row>
    <row r="723" spans="1:6" ht="15.75" thickBot="1">
      <c r="A723" s="88">
        <v>1177</v>
      </c>
      <c r="B723" s="85">
        <v>2164</v>
      </c>
      <c r="C723" s="86" t="s">
        <v>278</v>
      </c>
      <c r="D723" s="86" t="s">
        <v>370</v>
      </c>
      <c r="E723" s="91">
        <v>1</v>
      </c>
      <c r="F723" s="86" t="s">
        <v>19</v>
      </c>
    </row>
    <row r="724" spans="1:6" ht="15.75" thickBot="1">
      <c r="A724" s="88">
        <v>540</v>
      </c>
      <c r="B724" s="85">
        <v>2760</v>
      </c>
      <c r="C724" s="86" t="s">
        <v>292</v>
      </c>
      <c r="D724" s="86" t="s">
        <v>413</v>
      </c>
      <c r="E724" s="91">
        <v>1</v>
      </c>
      <c r="F724" s="86" t="s">
        <v>19</v>
      </c>
    </row>
    <row r="725" spans="1:6" ht="15.75" thickBot="1">
      <c r="A725" s="88">
        <v>6235</v>
      </c>
      <c r="B725" s="85">
        <v>2287</v>
      </c>
      <c r="C725" s="86" t="s">
        <v>279</v>
      </c>
      <c r="D725" s="86" t="s">
        <v>640</v>
      </c>
      <c r="E725" s="91">
        <v>1</v>
      </c>
      <c r="F725" s="86" t="s">
        <v>19</v>
      </c>
    </row>
    <row r="726" spans="1:6" ht="15.75" thickBot="1">
      <c r="A726" s="88">
        <v>868</v>
      </c>
      <c r="B726" s="85">
        <v>2024</v>
      </c>
      <c r="C726" s="86" t="s">
        <v>282</v>
      </c>
      <c r="D726" s="86" t="s">
        <v>434</v>
      </c>
      <c r="E726" s="91">
        <v>1</v>
      </c>
      <c r="F726" s="86" t="s">
        <v>19</v>
      </c>
    </row>
    <row r="727" spans="1:6" ht="15.75" thickBot="1">
      <c r="A727" s="88">
        <v>362</v>
      </c>
      <c r="B727" s="85">
        <v>2361</v>
      </c>
      <c r="C727" s="86" t="s">
        <v>291</v>
      </c>
      <c r="D727" s="86" t="s">
        <v>533</v>
      </c>
      <c r="E727" s="91">
        <v>5</v>
      </c>
      <c r="F727" s="86" t="s">
        <v>19</v>
      </c>
    </row>
    <row r="728" spans="1:6" ht="15.75" thickBot="1">
      <c r="A728" s="88">
        <v>5970</v>
      </c>
      <c r="B728" s="85">
        <v>2176</v>
      </c>
      <c r="C728" s="86" t="s">
        <v>278</v>
      </c>
      <c r="D728" s="86" t="s">
        <v>414</v>
      </c>
      <c r="E728" s="91">
        <v>1</v>
      </c>
      <c r="F728" s="86" t="s">
        <v>19</v>
      </c>
    </row>
    <row r="729" spans="1:6" ht="15.75" thickBot="1">
      <c r="A729" s="88">
        <v>6945</v>
      </c>
      <c r="B729" s="85">
        <v>2076</v>
      </c>
      <c r="C729" s="86" t="s">
        <v>286</v>
      </c>
      <c r="D729" s="86" t="s">
        <v>473</v>
      </c>
      <c r="E729" s="91">
        <v>1</v>
      </c>
      <c r="F729" s="86" t="s">
        <v>19</v>
      </c>
    </row>
    <row r="730" spans="1:6" ht="15.75" thickBot="1">
      <c r="A730" s="88">
        <v>1149</v>
      </c>
      <c r="B730" s="85">
        <v>2250</v>
      </c>
      <c r="C730" s="86" t="s">
        <v>281</v>
      </c>
      <c r="D730" s="86" t="s">
        <v>367</v>
      </c>
      <c r="E730" s="91">
        <v>1</v>
      </c>
      <c r="F730" s="86" t="s">
        <v>19</v>
      </c>
    </row>
    <row r="731" spans="1:6" ht="15.75" thickBot="1">
      <c r="A731" s="88">
        <v>223</v>
      </c>
      <c r="B731" s="85">
        <v>2700</v>
      </c>
      <c r="C731" s="86" t="s">
        <v>288</v>
      </c>
      <c r="D731" s="86" t="s">
        <v>616</v>
      </c>
      <c r="E731" s="91">
        <v>5</v>
      </c>
      <c r="F731" s="86" t="s">
        <v>19</v>
      </c>
    </row>
    <row r="732" spans="1:6" ht="15.75" thickBot="1">
      <c r="A732" s="88">
        <v>928</v>
      </c>
      <c r="B732" s="85">
        <v>2084</v>
      </c>
      <c r="C732" s="86" t="s">
        <v>286</v>
      </c>
      <c r="D732" s="86" t="s">
        <v>670</v>
      </c>
      <c r="E732" s="91">
        <v>1</v>
      </c>
      <c r="F732" s="86" t="s">
        <v>19</v>
      </c>
    </row>
    <row r="733" spans="1:6" ht="15.75" thickBot="1">
      <c r="A733" s="88">
        <v>519</v>
      </c>
      <c r="B733" s="85">
        <v>2154</v>
      </c>
      <c r="C733" s="86" t="s">
        <v>286</v>
      </c>
      <c r="D733" s="86" t="s">
        <v>417</v>
      </c>
      <c r="E733" s="91">
        <v>1</v>
      </c>
      <c r="F733" s="86" t="s">
        <v>19</v>
      </c>
    </row>
    <row r="734" spans="1:6" ht="15.75" thickBot="1">
      <c r="A734" s="88">
        <v>5848</v>
      </c>
      <c r="B734" s="85">
        <v>2536</v>
      </c>
      <c r="C734" s="86" t="s">
        <v>285</v>
      </c>
      <c r="D734" s="86" t="s">
        <v>562</v>
      </c>
      <c r="E734" s="91">
        <v>4</v>
      </c>
      <c r="F734" s="86" t="s">
        <v>19</v>
      </c>
    </row>
    <row r="735" spans="1:6" ht="15.75" thickBot="1">
      <c r="A735" s="88">
        <v>303</v>
      </c>
      <c r="B735" s="85">
        <v>2206</v>
      </c>
      <c r="C735" s="86" t="s">
        <v>277</v>
      </c>
      <c r="D735" s="86" t="s">
        <v>485</v>
      </c>
      <c r="E735" s="91">
        <v>1</v>
      </c>
      <c r="F735" s="86" t="s">
        <v>19</v>
      </c>
    </row>
    <row r="736" spans="1:6" ht="15.75" thickBot="1">
      <c r="A736" s="88">
        <v>53</v>
      </c>
      <c r="B736" s="85">
        <v>2217</v>
      </c>
      <c r="C736" s="86" t="s">
        <v>282</v>
      </c>
      <c r="D736" s="86" t="s">
        <v>650</v>
      </c>
      <c r="E736" s="91">
        <v>1</v>
      </c>
      <c r="F736" s="86" t="s">
        <v>19</v>
      </c>
    </row>
    <row r="737" spans="1:6" ht="15.75" thickBot="1">
      <c r="A737" s="88">
        <v>714</v>
      </c>
      <c r="B737" s="85">
        <v>2031</v>
      </c>
      <c r="C737" s="86" t="s">
        <v>282</v>
      </c>
      <c r="D737" s="86" t="s">
        <v>635</v>
      </c>
      <c r="E737" s="91">
        <v>1</v>
      </c>
      <c r="F737" s="86" t="s">
        <v>19</v>
      </c>
    </row>
    <row r="738" spans="1:6" ht="15.75" thickBot="1">
      <c r="A738" s="88">
        <v>909</v>
      </c>
      <c r="B738" s="85">
        <v>2165</v>
      </c>
      <c r="C738" s="86" t="s">
        <v>278</v>
      </c>
      <c r="D738" s="86" t="s">
        <v>549</v>
      </c>
      <c r="E738" s="91">
        <v>1</v>
      </c>
      <c r="F738" s="86" t="s">
        <v>19</v>
      </c>
    </row>
    <row r="739" spans="1:6" ht="15.75" thickBot="1">
      <c r="A739" s="88">
        <v>643</v>
      </c>
      <c r="B739" s="85">
        <v>2204</v>
      </c>
      <c r="C739" s="86" t="s">
        <v>277</v>
      </c>
      <c r="D739" s="86" t="s">
        <v>489</v>
      </c>
      <c r="E739" s="91">
        <v>1</v>
      </c>
      <c r="F739" s="86" t="s">
        <v>19</v>
      </c>
    </row>
    <row r="740" spans="1:6" ht="15.75" thickBot="1">
      <c r="A740" s="88">
        <v>6375</v>
      </c>
      <c r="B740" s="85">
        <v>2250</v>
      </c>
      <c r="C740" s="86" t="s">
        <v>281</v>
      </c>
      <c r="D740" s="86" t="s">
        <v>671</v>
      </c>
      <c r="E740" s="91">
        <v>1</v>
      </c>
      <c r="F740" s="86" t="s">
        <v>19</v>
      </c>
    </row>
    <row r="741" spans="1:6" ht="15.75" thickBot="1">
      <c r="A741" s="88">
        <v>724</v>
      </c>
      <c r="B741" s="85">
        <v>2232</v>
      </c>
      <c r="C741" s="86" t="s">
        <v>282</v>
      </c>
      <c r="D741" s="86" t="s">
        <v>437</v>
      </c>
      <c r="E741" s="91">
        <v>1</v>
      </c>
      <c r="F741" s="86" t="s">
        <v>19</v>
      </c>
    </row>
    <row r="742" spans="1:6" ht="15.75" thickBot="1">
      <c r="A742" s="88">
        <v>96</v>
      </c>
      <c r="B742" s="85">
        <v>2680</v>
      </c>
      <c r="C742" s="86" t="s">
        <v>288</v>
      </c>
      <c r="D742" s="86" t="s">
        <v>429</v>
      </c>
      <c r="E742" s="91">
        <v>3</v>
      </c>
      <c r="F742" s="86" t="s">
        <v>19</v>
      </c>
    </row>
    <row r="743" spans="1:6" ht="15.75" thickBot="1">
      <c r="A743" s="88">
        <v>7281</v>
      </c>
      <c r="B743" s="85">
        <v>2750</v>
      </c>
      <c r="C743" s="86" t="s">
        <v>292</v>
      </c>
      <c r="D743" s="86" t="s">
        <v>532</v>
      </c>
      <c r="E743" s="91">
        <v>1</v>
      </c>
      <c r="F743" s="86" t="s">
        <v>19</v>
      </c>
    </row>
    <row r="744" spans="1:6" ht="15.75" thickBot="1">
      <c r="A744" s="88">
        <v>26579</v>
      </c>
      <c r="B744" s="85">
        <v>2047</v>
      </c>
      <c r="C744" s="86" t="s">
        <v>277</v>
      </c>
      <c r="D744" s="86" t="s">
        <v>455</v>
      </c>
      <c r="E744" s="91">
        <v>1</v>
      </c>
      <c r="F744" s="86" t="s">
        <v>19</v>
      </c>
    </row>
    <row r="745" spans="1:6" ht="15.75" thickBot="1">
      <c r="A745" s="88">
        <v>235</v>
      </c>
      <c r="B745" s="85">
        <v>2280</v>
      </c>
      <c r="C745" s="86" t="s">
        <v>279</v>
      </c>
      <c r="D745" s="86" t="s">
        <v>446</v>
      </c>
      <c r="E745" s="91">
        <v>1</v>
      </c>
      <c r="F745" s="86" t="s">
        <v>19</v>
      </c>
    </row>
    <row r="746" spans="1:6" ht="15.75" thickBot="1">
      <c r="A746" s="88">
        <v>1079</v>
      </c>
      <c r="B746" s="85">
        <v>2470</v>
      </c>
      <c r="C746" s="86" t="s">
        <v>289</v>
      </c>
      <c r="D746" s="86" t="s">
        <v>648</v>
      </c>
      <c r="E746" s="91">
        <v>4</v>
      </c>
      <c r="F746" s="86" t="s">
        <v>19</v>
      </c>
    </row>
    <row r="747" spans="1:6" ht="15.75" thickBot="1">
      <c r="A747" s="88">
        <v>669</v>
      </c>
      <c r="B747" s="85">
        <v>2167</v>
      </c>
      <c r="C747" s="86" t="s">
        <v>278</v>
      </c>
      <c r="D747" s="86" t="s">
        <v>672</v>
      </c>
      <c r="E747" s="91">
        <v>1</v>
      </c>
      <c r="F747" s="86" t="s">
        <v>19</v>
      </c>
    </row>
    <row r="748" spans="1:6" ht="15.75" thickBot="1">
      <c r="A748" s="88">
        <v>258</v>
      </c>
      <c r="B748" s="85">
        <v>2167</v>
      </c>
      <c r="C748" s="86" t="s">
        <v>278</v>
      </c>
      <c r="D748" s="86" t="s">
        <v>672</v>
      </c>
      <c r="E748" s="91">
        <v>1</v>
      </c>
      <c r="F748" s="86" t="s">
        <v>19</v>
      </c>
    </row>
    <row r="749" spans="1:6" ht="15.75" thickBot="1">
      <c r="A749" s="88">
        <v>259</v>
      </c>
      <c r="B749" s="85">
        <v>2167</v>
      </c>
      <c r="C749" s="86" t="s">
        <v>278</v>
      </c>
      <c r="D749" s="86" t="s">
        <v>672</v>
      </c>
      <c r="E749" s="91">
        <v>1</v>
      </c>
      <c r="F749" s="86" t="s">
        <v>19</v>
      </c>
    </row>
    <row r="750" spans="1:6" ht="15.75" thickBot="1">
      <c r="A750" s="88">
        <v>1043</v>
      </c>
      <c r="B750" s="85">
        <v>2460</v>
      </c>
      <c r="C750" s="86" t="s">
        <v>289</v>
      </c>
      <c r="D750" s="86" t="s">
        <v>476</v>
      </c>
      <c r="E750" s="91">
        <v>3</v>
      </c>
      <c r="F750" s="86" t="s">
        <v>19</v>
      </c>
    </row>
    <row r="751" spans="1:6" ht="15.75" thickBot="1">
      <c r="A751" s="88">
        <v>101</v>
      </c>
      <c r="B751" s="85">
        <v>2077</v>
      </c>
      <c r="C751" s="86" t="s">
        <v>286</v>
      </c>
      <c r="D751" s="86" t="s">
        <v>673</v>
      </c>
      <c r="E751" s="91">
        <v>1</v>
      </c>
      <c r="F751" s="86" t="s">
        <v>19</v>
      </c>
    </row>
    <row r="752" spans="1:6" ht="15.75" thickBot="1">
      <c r="A752" s="88">
        <v>285</v>
      </c>
      <c r="B752" s="85">
        <v>2795</v>
      </c>
      <c r="C752" s="86" t="s">
        <v>290</v>
      </c>
      <c r="D752" s="86" t="s">
        <v>674</v>
      </c>
      <c r="E752" s="91">
        <v>3</v>
      </c>
      <c r="F752" s="86" t="s">
        <v>19</v>
      </c>
    </row>
    <row r="753" spans="1:6" ht="15.75" thickBot="1">
      <c r="A753" s="88">
        <v>377</v>
      </c>
      <c r="B753" s="85">
        <v>2832</v>
      </c>
      <c r="C753" s="86" t="s">
        <v>280</v>
      </c>
      <c r="D753" s="86" t="s">
        <v>675</v>
      </c>
      <c r="E753" s="91">
        <v>6</v>
      </c>
      <c r="F753" s="86" t="s">
        <v>19</v>
      </c>
    </row>
    <row r="754" spans="1:6" ht="15.75" thickBot="1">
      <c r="A754" s="88">
        <v>113</v>
      </c>
      <c r="B754" s="85">
        <v>2474</v>
      </c>
      <c r="C754" s="86" t="s">
        <v>289</v>
      </c>
      <c r="D754" s="86" t="s">
        <v>676</v>
      </c>
      <c r="E754" s="91">
        <v>5</v>
      </c>
      <c r="F754" s="86" t="s">
        <v>19</v>
      </c>
    </row>
    <row r="755" spans="1:6" ht="15.75" thickBot="1">
      <c r="A755" s="88">
        <v>351</v>
      </c>
      <c r="B755" s="85">
        <v>2320</v>
      </c>
      <c r="C755" s="86" t="s">
        <v>279</v>
      </c>
      <c r="D755" s="86" t="s">
        <v>677</v>
      </c>
      <c r="E755" s="91">
        <v>1</v>
      </c>
      <c r="F755" s="86" t="s">
        <v>19</v>
      </c>
    </row>
    <row r="756" spans="1:6" ht="15.75" thickBot="1">
      <c r="A756" s="88">
        <v>298</v>
      </c>
      <c r="B756" s="85">
        <v>2443</v>
      </c>
      <c r="C756" s="86" t="s">
        <v>287</v>
      </c>
      <c r="D756" s="86" t="s">
        <v>587</v>
      </c>
      <c r="E756" s="91">
        <v>4</v>
      </c>
      <c r="F756" s="86" t="s">
        <v>19</v>
      </c>
    </row>
    <row r="757" spans="1:6" ht="15.75" thickBot="1">
      <c r="A757" s="88">
        <v>122</v>
      </c>
      <c r="B757" s="85">
        <v>2463</v>
      </c>
      <c r="C757" s="86" t="s">
        <v>289</v>
      </c>
      <c r="D757" s="86" t="s">
        <v>595</v>
      </c>
      <c r="E757" s="91">
        <v>5</v>
      </c>
      <c r="F757" s="86" t="s">
        <v>19</v>
      </c>
    </row>
    <row r="758" spans="1:6" ht="15.75" thickBot="1">
      <c r="A758" s="88">
        <v>1035</v>
      </c>
      <c r="B758" s="85">
        <v>2390</v>
      </c>
      <c r="C758" s="86" t="s">
        <v>291</v>
      </c>
      <c r="D758" s="86" t="s">
        <v>678</v>
      </c>
      <c r="E758" s="91">
        <v>4</v>
      </c>
      <c r="F758" s="86" t="s">
        <v>19</v>
      </c>
    </row>
    <row r="759" spans="1:6" ht="15.75" thickBot="1">
      <c r="A759" s="88">
        <v>234</v>
      </c>
      <c r="B759" s="85">
        <v>2390</v>
      </c>
      <c r="C759" s="86" t="s">
        <v>291</v>
      </c>
      <c r="D759" s="86" t="s">
        <v>678</v>
      </c>
      <c r="E759" s="91">
        <v>4</v>
      </c>
      <c r="F759" s="86" t="s">
        <v>19</v>
      </c>
    </row>
    <row r="760" spans="1:6" ht="15.75" thickBot="1">
      <c r="A760" s="88">
        <v>310</v>
      </c>
      <c r="B760" s="85">
        <v>2290</v>
      </c>
      <c r="C760" s="86" t="s">
        <v>279</v>
      </c>
      <c r="D760" s="86" t="s">
        <v>679</v>
      </c>
      <c r="E760" s="91">
        <v>1</v>
      </c>
      <c r="F760" s="86" t="s">
        <v>19</v>
      </c>
    </row>
    <row r="761" spans="1:6" ht="15.75" thickBot="1">
      <c r="A761" s="88">
        <v>380</v>
      </c>
      <c r="B761" s="85">
        <v>2840</v>
      </c>
      <c r="C761" s="86" t="s">
        <v>280</v>
      </c>
      <c r="D761" s="86" t="s">
        <v>680</v>
      </c>
      <c r="E761" s="91">
        <v>6</v>
      </c>
      <c r="F761" s="86" t="s">
        <v>19</v>
      </c>
    </row>
    <row r="762" spans="1:6" ht="15.75" thickBot="1">
      <c r="A762" s="88">
        <v>1150</v>
      </c>
      <c r="B762" s="85">
        <v>2666</v>
      </c>
      <c r="C762" s="86" t="s">
        <v>288</v>
      </c>
      <c r="D762" s="86" t="s">
        <v>681</v>
      </c>
      <c r="E762" s="91">
        <v>5</v>
      </c>
      <c r="F762" s="86" t="s">
        <v>19</v>
      </c>
    </row>
    <row r="763" spans="1:6" ht="15.75" thickBot="1">
      <c r="A763" s="88">
        <v>312</v>
      </c>
      <c r="B763" s="85">
        <v>2388</v>
      </c>
      <c r="C763" s="86" t="s">
        <v>291</v>
      </c>
      <c r="D763" s="86" t="s">
        <v>682</v>
      </c>
      <c r="E763" s="91">
        <v>5</v>
      </c>
      <c r="F763" s="86" t="s">
        <v>19</v>
      </c>
    </row>
    <row r="764" spans="1:6" ht="15.75" thickBot="1">
      <c r="A764" s="88">
        <v>202</v>
      </c>
      <c r="B764" s="85">
        <v>2429</v>
      </c>
      <c r="C764" s="86" t="s">
        <v>287</v>
      </c>
      <c r="D764" s="86" t="s">
        <v>683</v>
      </c>
      <c r="E764" s="91">
        <v>3</v>
      </c>
      <c r="F764" s="86" t="s">
        <v>19</v>
      </c>
    </row>
    <row r="765" spans="1:6" ht="15.75" thickBot="1">
      <c r="A765" s="88">
        <v>182</v>
      </c>
      <c r="B765" s="85">
        <v>2666</v>
      </c>
      <c r="C765" s="86" t="s">
        <v>288</v>
      </c>
      <c r="D765" s="86" t="s">
        <v>681</v>
      </c>
      <c r="E765" s="91">
        <v>5</v>
      </c>
      <c r="F765" s="86" t="s">
        <v>19</v>
      </c>
    </row>
    <row r="766" spans="1:6" ht="15.75" thickBot="1">
      <c r="A766" s="88">
        <v>805</v>
      </c>
      <c r="B766" s="85">
        <v>2131</v>
      </c>
      <c r="C766" s="86" t="s">
        <v>277</v>
      </c>
      <c r="D766" s="86" t="s">
        <v>317</v>
      </c>
      <c r="E766" s="91">
        <v>1</v>
      </c>
      <c r="F766" s="86" t="s">
        <v>19</v>
      </c>
    </row>
    <row r="767" spans="1:6" ht="15.75" thickBot="1">
      <c r="A767" s="88">
        <v>5267</v>
      </c>
      <c r="B767" s="85">
        <v>2076</v>
      </c>
      <c r="C767" s="86" t="s">
        <v>286</v>
      </c>
      <c r="D767" s="86" t="s">
        <v>545</v>
      </c>
      <c r="E767" s="91">
        <v>1</v>
      </c>
      <c r="F767" s="86" t="s">
        <v>19</v>
      </c>
    </row>
    <row r="768" spans="1:6" ht="15.75" thickBot="1">
      <c r="A768" s="88">
        <v>213</v>
      </c>
      <c r="B768" s="85">
        <v>2582</v>
      </c>
      <c r="C768" s="86" t="s">
        <v>285</v>
      </c>
      <c r="D768" s="86" t="s">
        <v>556</v>
      </c>
      <c r="E768" s="91">
        <v>4</v>
      </c>
      <c r="F768" s="86" t="s">
        <v>19</v>
      </c>
    </row>
    <row r="769" spans="1:6" ht="15.75" thickBot="1">
      <c r="A769" s="88">
        <v>825</v>
      </c>
      <c r="B769" s="85">
        <v>2150</v>
      </c>
      <c r="C769" s="86" t="s">
        <v>283</v>
      </c>
      <c r="D769" s="86" t="s">
        <v>501</v>
      </c>
      <c r="E769" s="91">
        <v>1</v>
      </c>
      <c r="F769" s="86" t="s">
        <v>19</v>
      </c>
    </row>
    <row r="770" spans="1:6" ht="15.75" thickBot="1">
      <c r="A770" s="88">
        <v>514</v>
      </c>
      <c r="B770" s="85">
        <v>2790</v>
      </c>
      <c r="C770" s="86" t="s">
        <v>290</v>
      </c>
      <c r="D770" s="86" t="s">
        <v>496</v>
      </c>
      <c r="E770" s="91">
        <v>4</v>
      </c>
      <c r="F770" s="86" t="s">
        <v>19</v>
      </c>
    </row>
    <row r="771" spans="1:6" ht="15.75" thickBot="1">
      <c r="A771" s="88">
        <v>300</v>
      </c>
      <c r="B771" s="85">
        <v>2821</v>
      </c>
      <c r="C771" s="86" t="s">
        <v>280</v>
      </c>
      <c r="D771" s="86" t="s">
        <v>684</v>
      </c>
      <c r="E771" s="91">
        <v>5</v>
      </c>
      <c r="F771" s="86" t="s">
        <v>19</v>
      </c>
    </row>
    <row r="772" spans="1:6" ht="15.75" thickBot="1">
      <c r="A772" s="88">
        <v>1160</v>
      </c>
      <c r="B772" s="85">
        <v>2290</v>
      </c>
      <c r="C772" s="86" t="s">
        <v>279</v>
      </c>
      <c r="D772" s="86" t="s">
        <v>345</v>
      </c>
      <c r="E772" s="91">
        <v>1</v>
      </c>
      <c r="F772" s="86" t="s">
        <v>19</v>
      </c>
    </row>
    <row r="773" spans="1:6" ht="15.75" thickBot="1">
      <c r="A773" s="88">
        <v>5385</v>
      </c>
      <c r="B773" s="85">
        <v>2714</v>
      </c>
      <c r="C773" s="86" t="s">
        <v>288</v>
      </c>
      <c r="D773" s="86" t="s">
        <v>398</v>
      </c>
      <c r="E773" s="91">
        <v>5</v>
      </c>
      <c r="F773" s="86" t="s">
        <v>19</v>
      </c>
    </row>
    <row r="774" spans="1:6" ht="15.75" thickBot="1">
      <c r="A774" s="88">
        <v>286</v>
      </c>
      <c r="B774" s="85">
        <v>2404</v>
      </c>
      <c r="C774" s="86" t="s">
        <v>291</v>
      </c>
      <c r="D774" s="86" t="s">
        <v>615</v>
      </c>
      <c r="E774" s="91">
        <v>5</v>
      </c>
      <c r="F774" s="86" t="s">
        <v>19</v>
      </c>
    </row>
    <row r="775" spans="1:6" ht="15.75" thickBot="1">
      <c r="A775" s="88">
        <v>1138</v>
      </c>
      <c r="B775" s="85">
        <v>2074</v>
      </c>
      <c r="C775" s="86" t="s">
        <v>286</v>
      </c>
      <c r="D775" s="86" t="s">
        <v>544</v>
      </c>
      <c r="E775" s="91">
        <v>1</v>
      </c>
      <c r="F775" s="86" t="s">
        <v>19</v>
      </c>
    </row>
    <row r="776" spans="1:6" ht="15.75" thickBot="1">
      <c r="A776" s="88">
        <v>5870</v>
      </c>
      <c r="B776" s="85">
        <v>2485</v>
      </c>
      <c r="C776" s="86" t="s">
        <v>289</v>
      </c>
      <c r="D776" s="86" t="s">
        <v>376</v>
      </c>
      <c r="E776" s="91">
        <v>1</v>
      </c>
      <c r="F776" s="86" t="s">
        <v>19</v>
      </c>
    </row>
    <row r="777" spans="1:6" ht="15.75" thickBot="1">
      <c r="A777" s="88">
        <v>1157</v>
      </c>
      <c r="B777" s="85">
        <v>2485</v>
      </c>
      <c r="C777" s="86" t="s">
        <v>289</v>
      </c>
      <c r="D777" s="86" t="s">
        <v>376</v>
      </c>
      <c r="E777" s="91">
        <v>1</v>
      </c>
      <c r="F777" s="86" t="s">
        <v>19</v>
      </c>
    </row>
    <row r="778" spans="1:6" ht="15.75" thickBot="1">
      <c r="A778" s="88">
        <v>604</v>
      </c>
      <c r="B778" s="85">
        <v>2131</v>
      </c>
      <c r="C778" s="86" t="s">
        <v>277</v>
      </c>
      <c r="D778" s="86" t="s">
        <v>317</v>
      </c>
      <c r="E778" s="91">
        <v>1</v>
      </c>
      <c r="F778" s="86" t="s">
        <v>19</v>
      </c>
    </row>
    <row r="779" spans="1:6" ht="15.75" thickBot="1">
      <c r="A779" s="88">
        <v>395</v>
      </c>
      <c r="B779" s="85">
        <v>2340</v>
      </c>
      <c r="C779" s="86" t="s">
        <v>291</v>
      </c>
      <c r="D779" s="86" t="s">
        <v>438</v>
      </c>
      <c r="E779" s="91">
        <v>3</v>
      </c>
      <c r="F779" s="86" t="s">
        <v>19</v>
      </c>
    </row>
    <row r="780" spans="1:6" ht="15.75" thickBot="1">
      <c r="A780" s="88">
        <v>607</v>
      </c>
      <c r="B780" s="85">
        <v>2040</v>
      </c>
      <c r="C780" s="86" t="s">
        <v>277</v>
      </c>
      <c r="D780" s="86" t="s">
        <v>685</v>
      </c>
      <c r="E780" s="91">
        <v>1</v>
      </c>
      <c r="F780" s="86" t="s">
        <v>19</v>
      </c>
    </row>
    <row r="781" spans="1:6" ht="15.75" thickBot="1">
      <c r="A781" s="88">
        <v>165</v>
      </c>
      <c r="B781" s="85">
        <v>2330</v>
      </c>
      <c r="C781" s="86" t="s">
        <v>279</v>
      </c>
      <c r="D781" s="86" t="s">
        <v>443</v>
      </c>
      <c r="E781" s="91">
        <v>4</v>
      </c>
      <c r="F781" s="86" t="s">
        <v>19</v>
      </c>
    </row>
    <row r="782" spans="1:6" ht="15.75" thickBot="1">
      <c r="A782" s="88">
        <v>116</v>
      </c>
      <c r="B782" s="85">
        <v>2045</v>
      </c>
      <c r="C782" s="86" t="s">
        <v>277</v>
      </c>
      <c r="D782" s="86" t="s">
        <v>664</v>
      </c>
      <c r="E782" s="91">
        <v>1</v>
      </c>
      <c r="F782" s="86" t="s">
        <v>19</v>
      </c>
    </row>
    <row r="783" spans="1:6" ht="15.75" thickBot="1">
      <c r="A783" s="88">
        <v>6243</v>
      </c>
      <c r="B783" s="85">
        <v>2115</v>
      </c>
      <c r="C783" s="86" t="s">
        <v>283</v>
      </c>
      <c r="D783" s="86" t="s">
        <v>686</v>
      </c>
      <c r="E783" s="91">
        <v>1</v>
      </c>
      <c r="F783" s="86" t="s">
        <v>19</v>
      </c>
    </row>
    <row r="784" spans="1:6" ht="15.75" thickBot="1">
      <c r="A784" s="88">
        <v>248</v>
      </c>
      <c r="B784" s="85">
        <v>2210</v>
      </c>
      <c r="C784" s="86" t="s">
        <v>282</v>
      </c>
      <c r="D784" s="86" t="s">
        <v>687</v>
      </c>
      <c r="E784" s="91">
        <v>1</v>
      </c>
      <c r="F784" s="86" t="s">
        <v>19</v>
      </c>
    </row>
    <row r="785" spans="1:6" ht="15.75" thickBot="1">
      <c r="A785" s="88">
        <v>488</v>
      </c>
      <c r="B785" s="85">
        <v>2200</v>
      </c>
      <c r="C785" s="86" t="s">
        <v>278</v>
      </c>
      <c r="D785" s="86" t="s">
        <v>688</v>
      </c>
      <c r="E785" s="91">
        <v>1</v>
      </c>
      <c r="F785" s="86" t="s">
        <v>19</v>
      </c>
    </row>
    <row r="786" spans="1:6" ht="15.75" thickBot="1">
      <c r="A786" s="88">
        <v>363</v>
      </c>
      <c r="B786" s="85">
        <v>2170</v>
      </c>
      <c r="C786" s="86" t="s">
        <v>278</v>
      </c>
      <c r="D786" s="86" t="s">
        <v>668</v>
      </c>
      <c r="E786" s="91">
        <v>1</v>
      </c>
      <c r="F786" s="86" t="s">
        <v>19</v>
      </c>
    </row>
    <row r="787" spans="1:6" ht="15.75" thickBot="1">
      <c r="A787" s="88">
        <v>401</v>
      </c>
      <c r="B787" s="85">
        <v>2534</v>
      </c>
      <c r="C787" s="86" t="s">
        <v>284</v>
      </c>
      <c r="D787" s="86" t="s">
        <v>689</v>
      </c>
      <c r="E787" s="91">
        <v>2</v>
      </c>
      <c r="F787" s="86" t="s">
        <v>19</v>
      </c>
    </row>
    <row r="788" spans="1:6" ht="15.75" thickBot="1">
      <c r="A788" s="88">
        <v>981</v>
      </c>
      <c r="B788" s="85">
        <v>2076</v>
      </c>
      <c r="C788" s="86" t="s">
        <v>286</v>
      </c>
      <c r="D788" s="86" t="s">
        <v>510</v>
      </c>
      <c r="E788" s="91">
        <v>1</v>
      </c>
      <c r="F788" s="86" t="s">
        <v>19</v>
      </c>
    </row>
    <row r="789" spans="1:6" ht="15.75" thickBot="1">
      <c r="A789" s="88">
        <v>161</v>
      </c>
      <c r="B789" s="85">
        <v>2216</v>
      </c>
      <c r="C789" s="86" t="s">
        <v>282</v>
      </c>
      <c r="D789" s="86" t="s">
        <v>454</v>
      </c>
      <c r="E789" s="91">
        <v>1</v>
      </c>
      <c r="F789" s="86" t="s">
        <v>19</v>
      </c>
    </row>
    <row r="790" spans="1:6" ht="15.75" thickBot="1">
      <c r="A790" s="88">
        <v>89</v>
      </c>
      <c r="B790" s="85">
        <v>2480</v>
      </c>
      <c r="C790" s="86" t="s">
        <v>289</v>
      </c>
      <c r="D790" s="86" t="s">
        <v>690</v>
      </c>
      <c r="E790" s="91">
        <v>3</v>
      </c>
      <c r="F790" s="86" t="s">
        <v>19</v>
      </c>
    </row>
    <row r="791" spans="1:6" ht="15.75" thickBot="1">
      <c r="A791" s="88">
        <v>644</v>
      </c>
      <c r="B791" s="85">
        <v>2480</v>
      </c>
      <c r="C791" s="86" t="s">
        <v>289</v>
      </c>
      <c r="D791" s="86" t="s">
        <v>690</v>
      </c>
      <c r="E791" s="91">
        <v>3</v>
      </c>
      <c r="F791" s="86" t="s">
        <v>19</v>
      </c>
    </row>
    <row r="792" spans="1:6" ht="15.75" thickBot="1">
      <c r="A792" s="88">
        <v>908</v>
      </c>
      <c r="B792" s="85">
        <v>2480</v>
      </c>
      <c r="C792" s="86" t="s">
        <v>289</v>
      </c>
      <c r="D792" s="86" t="s">
        <v>690</v>
      </c>
      <c r="E792" s="91">
        <v>3</v>
      </c>
      <c r="F792" s="86" t="s">
        <v>19</v>
      </c>
    </row>
    <row r="793" spans="1:6" ht="15.75" thickBot="1">
      <c r="A793" s="88">
        <v>409</v>
      </c>
      <c r="B793" s="85">
        <v>2464</v>
      </c>
      <c r="C793" s="86" t="s">
        <v>289</v>
      </c>
      <c r="D793" s="86" t="s">
        <v>595</v>
      </c>
      <c r="E793" s="91">
        <v>4</v>
      </c>
      <c r="F793" s="86" t="s">
        <v>19</v>
      </c>
    </row>
    <row r="794" spans="1:6" ht="15.75" thickBot="1">
      <c r="A794" s="88">
        <v>1059</v>
      </c>
      <c r="B794" s="85">
        <v>2750</v>
      </c>
      <c r="C794" s="86" t="s">
        <v>292</v>
      </c>
      <c r="D794" s="86" t="s">
        <v>691</v>
      </c>
      <c r="E794" s="91">
        <v>1</v>
      </c>
      <c r="F794" s="86" t="s">
        <v>19</v>
      </c>
    </row>
    <row r="795" spans="1:6" ht="15.75" thickBot="1">
      <c r="A795" s="88">
        <v>504</v>
      </c>
      <c r="B795" s="85">
        <v>2750</v>
      </c>
      <c r="C795" s="86" t="s">
        <v>292</v>
      </c>
      <c r="D795" s="86" t="s">
        <v>532</v>
      </c>
      <c r="E795" s="91">
        <v>1</v>
      </c>
      <c r="F795" s="86" t="s">
        <v>19</v>
      </c>
    </row>
    <row r="796" spans="1:6" ht="15.75" thickBot="1">
      <c r="A796" s="88">
        <v>6232</v>
      </c>
      <c r="B796" s="85">
        <v>2529</v>
      </c>
      <c r="C796" s="86" t="s">
        <v>284</v>
      </c>
      <c r="D796" s="86" t="s">
        <v>692</v>
      </c>
      <c r="E796" s="91">
        <v>1</v>
      </c>
      <c r="F796" s="86" t="s">
        <v>19</v>
      </c>
    </row>
    <row r="797" spans="1:6" ht="15.75" thickBot="1">
      <c r="A797" s="88">
        <v>790</v>
      </c>
      <c r="B797" s="85">
        <v>2330</v>
      </c>
      <c r="C797" s="86" t="s">
        <v>279</v>
      </c>
      <c r="D797" s="86" t="s">
        <v>443</v>
      </c>
      <c r="E797" s="91">
        <v>4</v>
      </c>
      <c r="F797" s="86" t="s">
        <v>19</v>
      </c>
    </row>
    <row r="798" spans="1:6" ht="15.75" thickBot="1">
      <c r="A798" s="88">
        <v>5955</v>
      </c>
      <c r="B798" s="85">
        <v>2526</v>
      </c>
      <c r="C798" s="86" t="s">
        <v>284</v>
      </c>
      <c r="D798" s="86" t="s">
        <v>482</v>
      </c>
      <c r="E798" s="91">
        <v>1</v>
      </c>
      <c r="F798" s="86" t="s">
        <v>19</v>
      </c>
    </row>
    <row r="799" spans="1:6" ht="15.75" thickBot="1">
      <c r="A799" s="88">
        <v>1055</v>
      </c>
      <c r="B799" s="85">
        <v>2289</v>
      </c>
      <c r="C799" s="86" t="s">
        <v>279</v>
      </c>
      <c r="D799" s="86" t="s">
        <v>536</v>
      </c>
      <c r="E799" s="91">
        <v>1</v>
      </c>
      <c r="F799" s="86" t="s">
        <v>19</v>
      </c>
    </row>
    <row r="800" spans="1:6" ht="15.75" thickBot="1">
      <c r="A800" s="88">
        <v>1044</v>
      </c>
      <c r="B800" s="85">
        <v>2534</v>
      </c>
      <c r="C800" s="86" t="s">
        <v>284</v>
      </c>
      <c r="D800" s="86" t="s">
        <v>689</v>
      </c>
      <c r="E800" s="91">
        <v>2</v>
      </c>
      <c r="F800" s="86" t="s">
        <v>19</v>
      </c>
    </row>
    <row r="801" spans="1:6" ht="15.75" thickBot="1">
      <c r="A801" s="88">
        <v>238</v>
      </c>
      <c r="B801" s="85">
        <v>2753</v>
      </c>
      <c r="C801" s="86" t="s">
        <v>292</v>
      </c>
      <c r="D801" s="86" t="s">
        <v>457</v>
      </c>
      <c r="E801" s="91">
        <v>1</v>
      </c>
      <c r="F801" s="86" t="s">
        <v>19</v>
      </c>
    </row>
    <row r="802" spans="1:6" ht="15.75" thickBot="1">
      <c r="A802" s="88">
        <v>394</v>
      </c>
      <c r="B802" s="85">
        <v>2024</v>
      </c>
      <c r="C802" s="86" t="s">
        <v>282</v>
      </c>
      <c r="D802" s="86" t="s">
        <v>434</v>
      </c>
      <c r="E802" s="91">
        <v>1</v>
      </c>
      <c r="F802" s="86" t="s">
        <v>19</v>
      </c>
    </row>
    <row r="803" spans="1:6" ht="15.75" thickBot="1">
      <c r="A803" s="88">
        <v>128</v>
      </c>
      <c r="B803" s="85">
        <v>2304</v>
      </c>
      <c r="C803" s="86" t="s">
        <v>279</v>
      </c>
      <c r="D803" s="86" t="s">
        <v>389</v>
      </c>
      <c r="E803" s="91">
        <v>1</v>
      </c>
      <c r="F803" s="86" t="s">
        <v>19</v>
      </c>
    </row>
    <row r="804" spans="1:6" ht="15.75" thickBot="1">
      <c r="A804" s="88">
        <v>115</v>
      </c>
      <c r="B804" s="85">
        <v>2066</v>
      </c>
      <c r="C804" s="86" t="s">
        <v>286</v>
      </c>
      <c r="D804" s="86" t="s">
        <v>458</v>
      </c>
      <c r="E804" s="91">
        <v>1</v>
      </c>
      <c r="F804" s="86" t="s">
        <v>19</v>
      </c>
    </row>
    <row r="805" spans="1:6" ht="15.75" thickBot="1">
      <c r="A805" s="88">
        <v>5174</v>
      </c>
      <c r="B805" s="85">
        <v>2075</v>
      </c>
      <c r="C805" s="86" t="s">
        <v>286</v>
      </c>
      <c r="D805" s="86" t="s">
        <v>436</v>
      </c>
      <c r="E805" s="91">
        <v>1</v>
      </c>
      <c r="F805" s="86" t="s">
        <v>19</v>
      </c>
    </row>
    <row r="806" spans="1:6" ht="15.75" thickBot="1">
      <c r="A806" s="88">
        <v>1076</v>
      </c>
      <c r="B806" s="85">
        <v>2487</v>
      </c>
      <c r="C806" s="86" t="s">
        <v>289</v>
      </c>
      <c r="D806" s="86" t="s">
        <v>523</v>
      </c>
      <c r="E806" s="91">
        <v>1</v>
      </c>
      <c r="F806" s="86" t="s">
        <v>19</v>
      </c>
    </row>
    <row r="807" spans="1:6" ht="15.75" thickBot="1">
      <c r="A807" s="88">
        <v>439</v>
      </c>
      <c r="B807" s="85">
        <v>2287</v>
      </c>
      <c r="C807" s="86" t="s">
        <v>279</v>
      </c>
      <c r="D807" s="86" t="s">
        <v>640</v>
      </c>
      <c r="E807" s="91">
        <v>1</v>
      </c>
      <c r="F807" s="86" t="s">
        <v>19</v>
      </c>
    </row>
    <row r="808" spans="1:6" ht="15.75" thickBot="1">
      <c r="A808" s="88">
        <v>1129</v>
      </c>
      <c r="B808" s="85">
        <v>2150</v>
      </c>
      <c r="C808" s="86" t="s">
        <v>283</v>
      </c>
      <c r="D808" s="86" t="s">
        <v>501</v>
      </c>
      <c r="E808" s="91">
        <v>1</v>
      </c>
      <c r="F808" s="86" t="s">
        <v>19</v>
      </c>
    </row>
    <row r="809" spans="1:6" ht="15.75" thickBot="1">
      <c r="A809" s="88">
        <v>478</v>
      </c>
      <c r="B809" s="85">
        <v>2303</v>
      </c>
      <c r="C809" s="86" t="s">
        <v>279</v>
      </c>
      <c r="D809" s="86" t="s">
        <v>625</v>
      </c>
      <c r="E809" s="91">
        <v>1</v>
      </c>
      <c r="F809" s="86" t="s">
        <v>19</v>
      </c>
    </row>
    <row r="810" spans="1:6" ht="15.75" thickBot="1">
      <c r="A810" s="88">
        <v>152</v>
      </c>
      <c r="B810" s="85">
        <v>2049</v>
      </c>
      <c r="C810" s="86" t="s">
        <v>277</v>
      </c>
      <c r="D810" s="86" t="s">
        <v>666</v>
      </c>
      <c r="E810" s="91">
        <v>1</v>
      </c>
      <c r="F810" s="86" t="s">
        <v>19</v>
      </c>
    </row>
    <row r="811" spans="1:6" ht="15.75" thickBot="1">
      <c r="A811" s="88">
        <v>1074</v>
      </c>
      <c r="B811" s="85">
        <v>2340</v>
      </c>
      <c r="C811" s="86" t="s">
        <v>291</v>
      </c>
      <c r="D811" s="86" t="s">
        <v>438</v>
      </c>
      <c r="E811" s="91">
        <v>3</v>
      </c>
      <c r="F811" s="86" t="s">
        <v>19</v>
      </c>
    </row>
    <row r="812" spans="1:6" ht="15.75" thickBot="1">
      <c r="A812" s="88">
        <v>6233</v>
      </c>
      <c r="B812" s="85">
        <v>2444</v>
      </c>
      <c r="C812" s="86" t="s">
        <v>287</v>
      </c>
      <c r="D812" s="86" t="s">
        <v>530</v>
      </c>
      <c r="E812" s="91">
        <v>3</v>
      </c>
      <c r="F812" s="86" t="s">
        <v>19</v>
      </c>
    </row>
    <row r="813" spans="1:6" ht="15.75" thickBot="1">
      <c r="A813" s="88">
        <v>397</v>
      </c>
      <c r="B813" s="85">
        <v>2148</v>
      </c>
      <c r="C813" s="86" t="s">
        <v>283</v>
      </c>
      <c r="D813" s="86" t="s">
        <v>404</v>
      </c>
      <c r="E813" s="91">
        <v>1</v>
      </c>
      <c r="F813" s="86" t="s">
        <v>19</v>
      </c>
    </row>
    <row r="814" spans="1:6" ht="15.75" thickBot="1">
      <c r="A814" s="88">
        <v>29</v>
      </c>
      <c r="B814" s="85">
        <v>2261</v>
      </c>
      <c r="C814" s="86" t="s">
        <v>281</v>
      </c>
      <c r="D814" s="86" t="s">
        <v>423</v>
      </c>
      <c r="E814" s="91">
        <v>1</v>
      </c>
      <c r="F814" s="86" t="s">
        <v>19</v>
      </c>
    </row>
    <row r="815" spans="1:6" ht="15.75" thickBot="1">
      <c r="A815" s="88">
        <v>1037</v>
      </c>
      <c r="B815" s="85">
        <v>2261</v>
      </c>
      <c r="C815" s="86" t="s">
        <v>281</v>
      </c>
      <c r="D815" s="86" t="s">
        <v>423</v>
      </c>
      <c r="E815" s="91">
        <v>1</v>
      </c>
      <c r="F815" s="86" t="s">
        <v>19</v>
      </c>
    </row>
    <row r="816" spans="1:6" ht="15.75" thickBot="1">
      <c r="A816" s="88">
        <v>345</v>
      </c>
      <c r="B816" s="85">
        <v>2261</v>
      </c>
      <c r="C816" s="86" t="s">
        <v>281</v>
      </c>
      <c r="D816" s="86" t="s">
        <v>423</v>
      </c>
      <c r="E816" s="91">
        <v>1</v>
      </c>
      <c r="F816" s="86" t="s">
        <v>19</v>
      </c>
    </row>
    <row r="817" spans="1:6" ht="15.75" thickBot="1">
      <c r="A817" s="88">
        <v>36</v>
      </c>
      <c r="B817" s="85">
        <v>2280</v>
      </c>
      <c r="C817" s="86" t="s">
        <v>279</v>
      </c>
      <c r="D817" s="86" t="s">
        <v>446</v>
      </c>
      <c r="E817" s="91">
        <v>1</v>
      </c>
      <c r="F817" s="86" t="s">
        <v>19</v>
      </c>
    </row>
    <row r="818" spans="1:6" ht="15.75" thickBot="1">
      <c r="A818" s="88">
        <v>1033</v>
      </c>
      <c r="B818" s="85">
        <v>2280</v>
      </c>
      <c r="C818" s="86" t="s">
        <v>279</v>
      </c>
      <c r="D818" s="86" t="s">
        <v>446</v>
      </c>
      <c r="E818" s="91">
        <v>1</v>
      </c>
      <c r="F818" s="86" t="s">
        <v>19</v>
      </c>
    </row>
    <row r="819" spans="1:6" ht="15.75" thickBot="1">
      <c r="A819" s="88">
        <v>441</v>
      </c>
      <c r="B819" s="85">
        <v>2074</v>
      </c>
      <c r="C819" s="86" t="s">
        <v>286</v>
      </c>
      <c r="D819" s="86" t="s">
        <v>544</v>
      </c>
      <c r="E819" s="91">
        <v>1</v>
      </c>
      <c r="F819" s="86" t="s">
        <v>19</v>
      </c>
    </row>
    <row r="820" spans="1:6" ht="15.75" thickBot="1">
      <c r="A820" s="88">
        <v>846</v>
      </c>
      <c r="B820" s="85">
        <v>2074</v>
      </c>
      <c r="C820" s="86" t="s">
        <v>286</v>
      </c>
      <c r="D820" s="86" t="s">
        <v>544</v>
      </c>
      <c r="E820" s="91">
        <v>1</v>
      </c>
      <c r="F820" s="86" t="s">
        <v>19</v>
      </c>
    </row>
    <row r="821" spans="1:6" ht="15.75" thickBot="1">
      <c r="A821" s="88">
        <v>902</v>
      </c>
      <c r="B821" s="85">
        <v>2210</v>
      </c>
      <c r="C821" s="86" t="s">
        <v>282</v>
      </c>
      <c r="D821" s="86" t="s">
        <v>569</v>
      </c>
      <c r="E821" s="91">
        <v>1</v>
      </c>
      <c r="F821" s="86" t="s">
        <v>19</v>
      </c>
    </row>
    <row r="822" spans="1:6" ht="15.75" thickBot="1">
      <c r="A822" s="88">
        <v>140</v>
      </c>
      <c r="B822" s="85">
        <v>2541</v>
      </c>
      <c r="C822" s="86" t="s">
        <v>284</v>
      </c>
      <c r="D822" s="86" t="s">
        <v>565</v>
      </c>
      <c r="E822" s="91">
        <v>3</v>
      </c>
      <c r="F822" s="86" t="s">
        <v>19</v>
      </c>
    </row>
    <row r="823" spans="1:6" ht="15.75" thickBot="1">
      <c r="A823" s="88">
        <v>929</v>
      </c>
      <c r="B823" s="85">
        <v>2541</v>
      </c>
      <c r="C823" s="86" t="s">
        <v>284</v>
      </c>
      <c r="D823" s="86" t="s">
        <v>565</v>
      </c>
      <c r="E823" s="91">
        <v>3</v>
      </c>
      <c r="F823" s="86" t="s">
        <v>19</v>
      </c>
    </row>
    <row r="824" spans="1:6" ht="15.75" thickBot="1">
      <c r="A824" s="88">
        <v>6234</v>
      </c>
      <c r="B824" s="85">
        <v>2448</v>
      </c>
      <c r="C824" s="86" t="s">
        <v>287</v>
      </c>
      <c r="D824" s="86" t="s">
        <v>649</v>
      </c>
      <c r="E824" s="91">
        <v>4</v>
      </c>
      <c r="F824" s="86" t="s">
        <v>19</v>
      </c>
    </row>
    <row r="825" spans="1:6" ht="15.75" thickBot="1">
      <c r="A825" s="88">
        <v>353</v>
      </c>
      <c r="B825" s="85">
        <v>2800</v>
      </c>
      <c r="C825" s="86" t="s">
        <v>290</v>
      </c>
      <c r="D825" s="86" t="s">
        <v>362</v>
      </c>
      <c r="E825" s="91">
        <v>3</v>
      </c>
      <c r="F825" s="86" t="s">
        <v>19</v>
      </c>
    </row>
    <row r="826" spans="1:6" ht="15.75" thickBot="1">
      <c r="A826" s="88">
        <v>6218</v>
      </c>
      <c r="B826" s="85">
        <v>2131</v>
      </c>
      <c r="C826" s="86" t="s">
        <v>277</v>
      </c>
      <c r="D826" s="86" t="s">
        <v>317</v>
      </c>
      <c r="E826" s="91">
        <v>1</v>
      </c>
      <c r="F826" s="86" t="s">
        <v>19</v>
      </c>
    </row>
    <row r="827" spans="1:6" ht="15.75" thickBot="1">
      <c r="A827" s="88">
        <v>499</v>
      </c>
      <c r="B827" s="85">
        <v>2210</v>
      </c>
      <c r="C827" s="86" t="s">
        <v>282</v>
      </c>
      <c r="D827" s="86" t="s">
        <v>569</v>
      </c>
      <c r="E827" s="91">
        <v>1</v>
      </c>
      <c r="F827" s="86" t="s">
        <v>19</v>
      </c>
    </row>
    <row r="828" spans="1:6" ht="15.75" thickBot="1">
      <c r="A828" s="88">
        <v>491</v>
      </c>
      <c r="B828" s="85">
        <v>2025</v>
      </c>
      <c r="C828" s="86" t="s">
        <v>282</v>
      </c>
      <c r="D828" s="86" t="s">
        <v>693</v>
      </c>
      <c r="E828" s="91">
        <v>1</v>
      </c>
      <c r="F828" s="86" t="s">
        <v>19</v>
      </c>
    </row>
    <row r="829" spans="1:6" ht="15.75" thickBot="1">
      <c r="A829" s="88">
        <v>5272</v>
      </c>
      <c r="B829" s="85">
        <v>2317</v>
      </c>
      <c r="C829" s="86" t="s">
        <v>279</v>
      </c>
      <c r="D829" s="86" t="s">
        <v>401</v>
      </c>
      <c r="E829" s="91">
        <v>4</v>
      </c>
      <c r="F829" s="86" t="s">
        <v>19</v>
      </c>
    </row>
    <row r="830" spans="1:6" ht="15.75" thickBot="1">
      <c r="A830" s="88">
        <v>167</v>
      </c>
      <c r="B830" s="85">
        <v>2777</v>
      </c>
      <c r="C830" s="86" t="s">
        <v>292</v>
      </c>
      <c r="D830" s="86" t="s">
        <v>419</v>
      </c>
      <c r="E830" s="91">
        <v>1</v>
      </c>
      <c r="F830" s="86" t="s">
        <v>19</v>
      </c>
    </row>
    <row r="831" spans="1:6" ht="15.75" thickBot="1">
      <c r="A831" s="88">
        <v>461</v>
      </c>
      <c r="B831" s="85">
        <v>2066</v>
      </c>
      <c r="C831" s="86" t="s">
        <v>286</v>
      </c>
      <c r="D831" s="86" t="s">
        <v>458</v>
      </c>
      <c r="E831" s="91">
        <v>1</v>
      </c>
      <c r="F831" s="86" t="s">
        <v>19</v>
      </c>
    </row>
    <row r="832" spans="1:6" ht="15.75" thickBot="1">
      <c r="A832" s="88">
        <v>5181</v>
      </c>
      <c r="B832" s="85">
        <v>2259</v>
      </c>
      <c r="C832" s="86" t="s">
        <v>281</v>
      </c>
      <c r="D832" s="86" t="s">
        <v>350</v>
      </c>
      <c r="E832" s="91">
        <v>1</v>
      </c>
      <c r="F832" s="86" t="s">
        <v>19</v>
      </c>
    </row>
    <row r="833" spans="1:6" ht="15.75" thickBot="1">
      <c r="A833" s="88">
        <v>483</v>
      </c>
      <c r="B833" s="85">
        <v>2088</v>
      </c>
      <c r="C833" s="86" t="s">
        <v>286</v>
      </c>
      <c r="D833" s="86" t="s">
        <v>431</v>
      </c>
      <c r="E833" s="91">
        <v>1</v>
      </c>
      <c r="F833" s="86" t="s">
        <v>19</v>
      </c>
    </row>
    <row r="834" spans="1:6" ht="15.75" thickBot="1">
      <c r="A834" s="88">
        <v>117</v>
      </c>
      <c r="B834" s="85">
        <v>2040</v>
      </c>
      <c r="C834" s="86" t="s">
        <v>277</v>
      </c>
      <c r="D834" s="86" t="s">
        <v>352</v>
      </c>
      <c r="E834" s="91">
        <v>1</v>
      </c>
      <c r="F834" s="86" t="s">
        <v>19</v>
      </c>
    </row>
    <row r="835" spans="1:6" ht="15.75" thickBot="1">
      <c r="A835" s="88">
        <v>164</v>
      </c>
      <c r="B835" s="85">
        <v>2112</v>
      </c>
      <c r="C835" s="86" t="s">
        <v>286</v>
      </c>
      <c r="D835" s="86" t="s">
        <v>447</v>
      </c>
      <c r="E835" s="91">
        <v>1</v>
      </c>
      <c r="F835" s="86" t="s">
        <v>19</v>
      </c>
    </row>
    <row r="836" spans="1:6" ht="15.75" thickBot="1">
      <c r="A836" s="88">
        <v>272</v>
      </c>
      <c r="B836" s="85">
        <v>2204</v>
      </c>
      <c r="C836" s="86" t="s">
        <v>277</v>
      </c>
      <c r="D836" s="86" t="s">
        <v>489</v>
      </c>
      <c r="E836" s="91">
        <v>1</v>
      </c>
      <c r="F836" s="86" t="s">
        <v>19</v>
      </c>
    </row>
    <row r="837" spans="1:6" ht="15.75" thickBot="1">
      <c r="A837" s="88">
        <v>37</v>
      </c>
      <c r="B837" s="85">
        <v>2085</v>
      </c>
      <c r="C837" s="86" t="s">
        <v>286</v>
      </c>
      <c r="D837" s="86" t="s">
        <v>577</v>
      </c>
      <c r="E837" s="91">
        <v>1</v>
      </c>
      <c r="F837" s="86" t="s">
        <v>19</v>
      </c>
    </row>
    <row r="838" spans="1:6" ht="15.75" thickBot="1">
      <c r="A838" s="88">
        <v>990</v>
      </c>
      <c r="B838" s="85">
        <v>2085</v>
      </c>
      <c r="C838" s="86" t="s">
        <v>286</v>
      </c>
      <c r="D838" s="86" t="s">
        <v>577</v>
      </c>
      <c r="E838" s="91">
        <v>1</v>
      </c>
      <c r="F838" s="86" t="s">
        <v>19</v>
      </c>
    </row>
    <row r="839" spans="1:6" ht="15.75" thickBot="1">
      <c r="A839" s="88">
        <v>125</v>
      </c>
      <c r="B839" s="85">
        <v>2095</v>
      </c>
      <c r="C839" s="86" t="s">
        <v>286</v>
      </c>
      <c r="D839" s="86" t="s">
        <v>694</v>
      </c>
      <c r="E839" s="91">
        <v>1</v>
      </c>
      <c r="F839" s="86" t="s">
        <v>19</v>
      </c>
    </row>
    <row r="840" spans="1:6" ht="15.75" thickBot="1">
      <c r="A840" s="88">
        <v>1013</v>
      </c>
      <c r="B840" s="85">
        <v>2095</v>
      </c>
      <c r="C840" s="86" t="s">
        <v>286</v>
      </c>
      <c r="D840" s="86" t="s">
        <v>694</v>
      </c>
      <c r="E840" s="91">
        <v>1</v>
      </c>
      <c r="F840" s="86" t="s">
        <v>19</v>
      </c>
    </row>
    <row r="841" spans="1:6" ht="15.75" thickBot="1">
      <c r="A841" s="88">
        <v>849</v>
      </c>
      <c r="B841" s="85">
        <v>2145</v>
      </c>
      <c r="C841" s="86" t="s">
        <v>283</v>
      </c>
      <c r="D841" s="86" t="s">
        <v>695</v>
      </c>
      <c r="E841" s="91">
        <v>1</v>
      </c>
      <c r="F841" s="86" t="s">
        <v>19</v>
      </c>
    </row>
    <row r="842" spans="1:6" ht="15.75" thickBot="1">
      <c r="A842" s="88">
        <v>215</v>
      </c>
      <c r="B842" s="85">
        <v>2125</v>
      </c>
      <c r="C842" s="86" t="s">
        <v>283</v>
      </c>
      <c r="D842" s="86" t="s">
        <v>696</v>
      </c>
      <c r="E842" s="91">
        <v>1</v>
      </c>
      <c r="F842" s="86" t="s">
        <v>19</v>
      </c>
    </row>
    <row r="843" spans="1:6" ht="15.75" thickBot="1">
      <c r="A843" s="88">
        <v>142</v>
      </c>
      <c r="B843" s="85">
        <v>2800</v>
      </c>
      <c r="C843" s="86" t="s">
        <v>290</v>
      </c>
      <c r="D843" s="86" t="s">
        <v>362</v>
      </c>
      <c r="E843" s="91">
        <v>3</v>
      </c>
      <c r="F843" s="86" t="s">
        <v>19</v>
      </c>
    </row>
    <row r="844" spans="1:6" ht="15.75" thickBot="1">
      <c r="A844" s="88">
        <v>301</v>
      </c>
      <c r="B844" s="85">
        <v>2722</v>
      </c>
      <c r="C844" s="86" t="s">
        <v>288</v>
      </c>
      <c r="D844" s="86" t="s">
        <v>697</v>
      </c>
      <c r="E844" s="91">
        <v>5</v>
      </c>
      <c r="F844" s="86" t="s">
        <v>19</v>
      </c>
    </row>
    <row r="845" spans="1:6" ht="15.75" thickBot="1">
      <c r="A845" s="88">
        <v>236</v>
      </c>
      <c r="B845" s="85">
        <v>2791</v>
      </c>
      <c r="C845" s="86" t="s">
        <v>290</v>
      </c>
      <c r="D845" s="86" t="s">
        <v>588</v>
      </c>
      <c r="E845" s="91">
        <v>5</v>
      </c>
      <c r="F845" s="86" t="s">
        <v>19</v>
      </c>
    </row>
    <row r="846" spans="1:6" ht="15.75" thickBot="1">
      <c r="A846" s="88">
        <v>815</v>
      </c>
      <c r="B846" s="85">
        <v>2030</v>
      </c>
      <c r="C846" s="86" t="s">
        <v>282</v>
      </c>
      <c r="D846" s="86" t="s">
        <v>698</v>
      </c>
      <c r="E846" s="91">
        <v>1</v>
      </c>
      <c r="F846" s="86" t="s">
        <v>19</v>
      </c>
    </row>
    <row r="847" spans="1:6" ht="15.75" thickBot="1">
      <c r="A847" s="88">
        <v>325</v>
      </c>
      <c r="B847" s="85">
        <v>2263</v>
      </c>
      <c r="C847" s="86" t="s">
        <v>281</v>
      </c>
      <c r="D847" s="86" t="s">
        <v>369</v>
      </c>
      <c r="E847" s="91">
        <v>1</v>
      </c>
      <c r="F847" s="86" t="s">
        <v>19</v>
      </c>
    </row>
    <row r="848" spans="1:6" ht="15.75" thickBot="1">
      <c r="A848" s="88">
        <v>913</v>
      </c>
      <c r="B848" s="85">
        <v>2583</v>
      </c>
      <c r="C848" s="86" t="s">
        <v>285</v>
      </c>
      <c r="D848" s="86" t="s">
        <v>626</v>
      </c>
      <c r="E848" s="91">
        <v>5</v>
      </c>
      <c r="F848" s="86" t="s">
        <v>19</v>
      </c>
    </row>
    <row r="849" spans="1:6" ht="15.75" thickBot="1">
      <c r="A849" s="88">
        <v>105</v>
      </c>
      <c r="B849" s="85">
        <v>2440</v>
      </c>
      <c r="C849" s="86" t="s">
        <v>287</v>
      </c>
      <c r="D849" s="86" t="s">
        <v>411</v>
      </c>
      <c r="E849" s="91">
        <v>4</v>
      </c>
      <c r="F849" s="86" t="s">
        <v>19</v>
      </c>
    </row>
    <row r="850" spans="1:6" ht="15.75" thickBot="1">
      <c r="A850" s="88">
        <v>753</v>
      </c>
      <c r="B850" s="85">
        <v>2076</v>
      </c>
      <c r="C850" s="86" t="s">
        <v>286</v>
      </c>
      <c r="D850" s="86" t="s">
        <v>473</v>
      </c>
      <c r="E850" s="91">
        <v>1</v>
      </c>
      <c r="F850" s="86" t="s">
        <v>19</v>
      </c>
    </row>
    <row r="851" spans="1:6" ht="15.75" thickBot="1">
      <c r="A851" s="88">
        <v>831</v>
      </c>
      <c r="B851" s="85">
        <v>2076</v>
      </c>
      <c r="C851" s="86" t="s">
        <v>286</v>
      </c>
      <c r="D851" s="86" t="s">
        <v>473</v>
      </c>
      <c r="E851" s="91">
        <v>1</v>
      </c>
      <c r="F851" s="86" t="s">
        <v>19</v>
      </c>
    </row>
    <row r="852" spans="1:6" ht="15.75" thickBot="1">
      <c r="A852" s="88">
        <v>27479</v>
      </c>
      <c r="B852" s="85">
        <v>2263</v>
      </c>
      <c r="C852" s="86" t="s">
        <v>281</v>
      </c>
      <c r="D852" s="86" t="s">
        <v>369</v>
      </c>
      <c r="E852" s="91">
        <v>1</v>
      </c>
      <c r="F852" s="86" t="s">
        <v>19</v>
      </c>
    </row>
    <row r="853" spans="1:6" ht="15.75" thickBot="1">
      <c r="A853" s="88">
        <v>592</v>
      </c>
      <c r="B853" s="85">
        <v>2287</v>
      </c>
      <c r="C853" s="86" t="s">
        <v>279</v>
      </c>
      <c r="D853" s="86" t="s">
        <v>640</v>
      </c>
      <c r="E853" s="91">
        <v>1</v>
      </c>
      <c r="F853" s="86" t="s">
        <v>19</v>
      </c>
    </row>
    <row r="854" spans="1:6" ht="15.75" thickBot="1">
      <c r="A854" s="88">
        <v>6802</v>
      </c>
      <c r="B854" s="85">
        <v>2287</v>
      </c>
      <c r="C854" s="86" t="s">
        <v>279</v>
      </c>
      <c r="D854" s="86" t="s">
        <v>640</v>
      </c>
      <c r="E854" s="91">
        <v>1</v>
      </c>
      <c r="F854" s="86" t="s">
        <v>19</v>
      </c>
    </row>
    <row r="855" spans="1:6" ht="15.75" thickBot="1">
      <c r="A855" s="88">
        <v>423</v>
      </c>
      <c r="B855" s="85">
        <v>2450</v>
      </c>
      <c r="C855" s="86" t="s">
        <v>287</v>
      </c>
      <c r="D855" s="86" t="s">
        <v>475</v>
      </c>
      <c r="E855" s="91">
        <v>3</v>
      </c>
      <c r="F855" s="86" t="s">
        <v>19</v>
      </c>
    </row>
    <row r="856" spans="1:6" ht="15.75" thickBot="1">
      <c r="A856" s="88">
        <v>307</v>
      </c>
      <c r="B856" s="85">
        <v>2527</v>
      </c>
      <c r="C856" s="86" t="s">
        <v>284</v>
      </c>
      <c r="D856" s="86" t="s">
        <v>699</v>
      </c>
      <c r="E856" s="91">
        <v>1</v>
      </c>
      <c r="F856" s="86" t="s">
        <v>19</v>
      </c>
    </row>
    <row r="857" spans="1:6" ht="15.75" thickBot="1">
      <c r="A857" s="88">
        <v>697</v>
      </c>
      <c r="B857" s="85">
        <v>2578</v>
      </c>
      <c r="C857" s="86" t="s">
        <v>278</v>
      </c>
      <c r="D857" s="86" t="s">
        <v>285</v>
      </c>
      <c r="E857" s="91">
        <v>5</v>
      </c>
      <c r="F857" s="86" t="s">
        <v>19</v>
      </c>
    </row>
    <row r="858" spans="1:6" ht="15.75" thickBot="1">
      <c r="A858" s="88">
        <v>916</v>
      </c>
      <c r="B858" s="85">
        <v>2500</v>
      </c>
      <c r="C858" s="86" t="s">
        <v>284</v>
      </c>
      <c r="D858" s="86" t="s">
        <v>564</v>
      </c>
      <c r="E858" s="91">
        <v>1</v>
      </c>
      <c r="F858" s="86" t="s">
        <v>19</v>
      </c>
    </row>
    <row r="859" spans="1:6" ht="15.75" thickBot="1">
      <c r="A859" s="88">
        <v>792</v>
      </c>
      <c r="B859" s="85">
        <v>2580</v>
      </c>
      <c r="C859" s="86" t="s">
        <v>285</v>
      </c>
      <c r="D859" s="86" t="s">
        <v>531</v>
      </c>
      <c r="E859" s="91">
        <v>3</v>
      </c>
      <c r="F859" s="86" t="s">
        <v>19</v>
      </c>
    </row>
    <row r="860" spans="1:6" ht="15.75" thickBot="1">
      <c r="A860" s="88">
        <v>197</v>
      </c>
      <c r="B860" s="85">
        <v>2528</v>
      </c>
      <c r="C860" s="86" t="s">
        <v>284</v>
      </c>
      <c r="D860" s="86" t="s">
        <v>700</v>
      </c>
      <c r="E860" s="91">
        <v>1</v>
      </c>
      <c r="F860" s="86" t="s">
        <v>19</v>
      </c>
    </row>
    <row r="861" spans="1:6" ht="15.75" thickBot="1">
      <c r="A861" s="88">
        <v>5255</v>
      </c>
      <c r="B861" s="85">
        <v>2620</v>
      </c>
      <c r="C861" s="86" t="s">
        <v>285</v>
      </c>
      <c r="D861" s="86" t="s">
        <v>383</v>
      </c>
      <c r="E861" s="91">
        <v>1</v>
      </c>
      <c r="F861" s="86" t="s">
        <v>19</v>
      </c>
    </row>
    <row r="862" spans="1:6" ht="15.75" thickBot="1">
      <c r="A862" s="88">
        <v>7339</v>
      </c>
      <c r="B862" s="85">
        <v>2529</v>
      </c>
      <c r="C862" s="86" t="s">
        <v>284</v>
      </c>
      <c r="D862" s="86" t="s">
        <v>701</v>
      </c>
      <c r="E862" s="91">
        <v>1</v>
      </c>
      <c r="F862" s="86" t="s">
        <v>19</v>
      </c>
    </row>
    <row r="863" spans="1:6" ht="15.75" thickBot="1">
      <c r="A863" s="88">
        <v>876</v>
      </c>
      <c r="B863" s="85">
        <v>2528</v>
      </c>
      <c r="C863" s="86" t="s">
        <v>284</v>
      </c>
      <c r="D863" s="86" t="s">
        <v>700</v>
      </c>
      <c r="E863" s="91">
        <v>1</v>
      </c>
      <c r="F863" s="86" t="s">
        <v>19</v>
      </c>
    </row>
    <row r="864" spans="1:6" ht="15.75" thickBot="1">
      <c r="A864" s="88">
        <v>5709</v>
      </c>
      <c r="B864" s="85">
        <v>2527</v>
      </c>
      <c r="C864" s="86" t="s">
        <v>284</v>
      </c>
      <c r="D864" s="86" t="s">
        <v>702</v>
      </c>
      <c r="E864" s="91">
        <v>1</v>
      </c>
      <c r="F864" s="86" t="s">
        <v>19</v>
      </c>
    </row>
    <row r="865" spans="1:6" ht="15.75" thickBot="1">
      <c r="A865" s="88">
        <v>56</v>
      </c>
      <c r="B865" s="85">
        <v>2154</v>
      </c>
      <c r="C865" s="86" t="s">
        <v>286</v>
      </c>
      <c r="D865" s="86" t="s">
        <v>417</v>
      </c>
      <c r="E865" s="91">
        <v>1</v>
      </c>
      <c r="F865" s="86" t="s">
        <v>19</v>
      </c>
    </row>
    <row r="866" spans="1:6" ht="15.75" thickBot="1">
      <c r="A866" s="88">
        <v>799</v>
      </c>
      <c r="B866" s="85">
        <v>2284</v>
      </c>
      <c r="C866" s="86" t="s">
        <v>279</v>
      </c>
      <c r="D866" s="86" t="s">
        <v>343</v>
      </c>
      <c r="E866" s="91">
        <v>1</v>
      </c>
      <c r="F866" s="86" t="s">
        <v>19</v>
      </c>
    </row>
    <row r="867" spans="1:6" ht="15.75" thickBot="1">
      <c r="A867" s="88">
        <v>27</v>
      </c>
      <c r="B867" s="85">
        <v>2197</v>
      </c>
      <c r="C867" s="86" t="s">
        <v>278</v>
      </c>
      <c r="D867" s="86" t="s">
        <v>327</v>
      </c>
      <c r="E867" s="91">
        <v>1</v>
      </c>
      <c r="F867" s="86" t="s">
        <v>19</v>
      </c>
    </row>
    <row r="868" spans="1:6" ht="15.75" thickBot="1">
      <c r="A868" s="88">
        <v>968</v>
      </c>
      <c r="B868" s="85">
        <v>2794</v>
      </c>
      <c r="C868" s="86" t="s">
        <v>290</v>
      </c>
      <c r="D868" s="86" t="s">
        <v>403</v>
      </c>
      <c r="E868" s="91">
        <v>4</v>
      </c>
      <c r="F868" s="86" t="s">
        <v>19</v>
      </c>
    </row>
    <row r="869" spans="1:6" ht="15.75" thickBot="1">
      <c r="A869" s="88">
        <v>292</v>
      </c>
      <c r="B869" s="85">
        <v>2852</v>
      </c>
      <c r="C869" s="86" t="s">
        <v>280</v>
      </c>
      <c r="D869" s="86" t="s">
        <v>703</v>
      </c>
      <c r="E869" s="91">
        <v>5</v>
      </c>
      <c r="F869" s="86" t="s">
        <v>19</v>
      </c>
    </row>
    <row r="870" spans="1:6" ht="15.75" thickBot="1">
      <c r="A870" s="88">
        <v>575</v>
      </c>
      <c r="B870" s="85">
        <v>2570</v>
      </c>
      <c r="C870" s="86" t="s">
        <v>278</v>
      </c>
      <c r="D870" s="86" t="s">
        <v>512</v>
      </c>
      <c r="E870" s="91">
        <v>1</v>
      </c>
      <c r="F870" s="86" t="s">
        <v>19</v>
      </c>
    </row>
    <row r="871" spans="1:6" ht="15.75" thickBot="1">
      <c r="A871" s="88">
        <v>7259</v>
      </c>
      <c r="B871" s="85">
        <v>2118</v>
      </c>
      <c r="C871" s="86" t="s">
        <v>283</v>
      </c>
      <c r="D871" s="86" t="s">
        <v>704</v>
      </c>
      <c r="E871" s="91">
        <v>1</v>
      </c>
      <c r="F871" s="86" t="s">
        <v>19</v>
      </c>
    </row>
    <row r="872" spans="1:6" ht="15.75" thickBot="1">
      <c r="A872" s="88">
        <v>137</v>
      </c>
      <c r="B872" s="85">
        <v>2101</v>
      </c>
      <c r="C872" s="86" t="s">
        <v>286</v>
      </c>
      <c r="D872" s="86" t="s">
        <v>508</v>
      </c>
      <c r="E872" s="91">
        <v>1</v>
      </c>
      <c r="F872" s="86" t="s">
        <v>19</v>
      </c>
    </row>
    <row r="873" spans="1:6" ht="15.75" thickBot="1">
      <c r="A873" s="88">
        <v>76</v>
      </c>
      <c r="B873" s="85">
        <v>2117</v>
      </c>
      <c r="C873" s="86" t="s">
        <v>283</v>
      </c>
      <c r="D873" s="86" t="s">
        <v>686</v>
      </c>
      <c r="E873" s="91">
        <v>1</v>
      </c>
      <c r="F873" s="86" t="s">
        <v>19</v>
      </c>
    </row>
    <row r="874" spans="1:6" ht="15.75" thickBot="1">
      <c r="A874" s="88">
        <v>177</v>
      </c>
      <c r="B874" s="85">
        <v>2224</v>
      </c>
      <c r="C874" s="86" t="s">
        <v>282</v>
      </c>
      <c r="D874" s="86" t="s">
        <v>456</v>
      </c>
      <c r="E874" s="91">
        <v>1</v>
      </c>
      <c r="F874" s="86" t="s">
        <v>19</v>
      </c>
    </row>
    <row r="875" spans="1:6" ht="15.75" thickBot="1">
      <c r="A875" s="88">
        <v>134</v>
      </c>
      <c r="B875" s="85">
        <v>2400</v>
      </c>
      <c r="C875" s="86" t="s">
        <v>291</v>
      </c>
      <c r="D875" s="86" t="s">
        <v>705</v>
      </c>
      <c r="E875" s="91">
        <v>4</v>
      </c>
      <c r="F875" s="86" t="s">
        <v>19</v>
      </c>
    </row>
    <row r="876" spans="1:6" ht="15.75" thickBot="1">
      <c r="A876" s="88">
        <v>1006</v>
      </c>
      <c r="B876" s="85">
        <v>2400</v>
      </c>
      <c r="C876" s="86" t="s">
        <v>291</v>
      </c>
      <c r="D876" s="86" t="s">
        <v>705</v>
      </c>
      <c r="E876" s="91">
        <v>4</v>
      </c>
      <c r="F876" s="86" t="s">
        <v>19</v>
      </c>
    </row>
    <row r="877" spans="1:6" ht="15.75" thickBot="1">
      <c r="A877" s="88">
        <v>842</v>
      </c>
      <c r="B877" s="85">
        <v>2850</v>
      </c>
      <c r="C877" s="86" t="s">
        <v>280</v>
      </c>
      <c r="D877" s="86" t="s">
        <v>581</v>
      </c>
      <c r="E877" s="91">
        <v>4</v>
      </c>
      <c r="F877" s="86" t="s">
        <v>19</v>
      </c>
    </row>
    <row r="878" spans="1:6" ht="15.75" thickBot="1">
      <c r="A878" s="88">
        <v>764</v>
      </c>
      <c r="B878" s="85">
        <v>2070</v>
      </c>
      <c r="C878" s="86" t="s">
        <v>286</v>
      </c>
      <c r="D878" s="86" t="s">
        <v>359</v>
      </c>
      <c r="E878" s="91">
        <v>1</v>
      </c>
      <c r="F878" s="86" t="s">
        <v>19</v>
      </c>
    </row>
    <row r="879" spans="1:6" ht="15.75" thickBot="1">
      <c r="A879" s="88">
        <v>765</v>
      </c>
      <c r="B879" s="85">
        <v>2204</v>
      </c>
      <c r="C879" s="86" t="s">
        <v>277</v>
      </c>
      <c r="D879" s="86" t="s">
        <v>489</v>
      </c>
      <c r="E879" s="91">
        <v>1</v>
      </c>
      <c r="F879" s="86" t="s">
        <v>19</v>
      </c>
    </row>
    <row r="880" spans="1:6" ht="15.75" thickBot="1">
      <c r="A880" s="88">
        <v>1007</v>
      </c>
      <c r="B880" s="85">
        <v>2877</v>
      </c>
      <c r="C880" s="86" t="s">
        <v>290</v>
      </c>
      <c r="D880" s="86" t="s">
        <v>706</v>
      </c>
      <c r="E880" s="91">
        <v>5</v>
      </c>
      <c r="F880" s="86" t="s">
        <v>19</v>
      </c>
    </row>
    <row r="881" spans="1:6" ht="15.75" thickBot="1">
      <c r="A881" s="88">
        <v>59</v>
      </c>
      <c r="B881" s="85">
        <v>2877</v>
      </c>
      <c r="C881" s="86" t="s">
        <v>290</v>
      </c>
      <c r="D881" s="86" t="s">
        <v>706</v>
      </c>
      <c r="E881" s="91">
        <v>5</v>
      </c>
      <c r="F881" s="86" t="s">
        <v>19</v>
      </c>
    </row>
    <row r="882" spans="1:6" ht="15.75" thickBot="1">
      <c r="A882" s="88">
        <v>5700</v>
      </c>
      <c r="B882" s="85">
        <v>2259</v>
      </c>
      <c r="C882" s="86" t="s">
        <v>281</v>
      </c>
      <c r="D882" s="86" t="s">
        <v>356</v>
      </c>
      <c r="E882" s="91">
        <v>1</v>
      </c>
      <c r="F882" s="86" t="s">
        <v>19</v>
      </c>
    </row>
    <row r="883" spans="1:6" ht="15.75" thickBot="1">
      <c r="A883" s="88">
        <v>335</v>
      </c>
      <c r="B883" s="85">
        <v>2067</v>
      </c>
      <c r="C883" s="86" t="s">
        <v>286</v>
      </c>
      <c r="D883" s="86" t="s">
        <v>492</v>
      </c>
      <c r="E883" s="91">
        <v>1</v>
      </c>
      <c r="F883" s="86" t="s">
        <v>19</v>
      </c>
    </row>
    <row r="884" spans="1:6" ht="15.75" thickBot="1">
      <c r="A884" s="88">
        <v>632</v>
      </c>
      <c r="B884" s="85">
        <v>2130</v>
      </c>
      <c r="C884" s="86" t="s">
        <v>277</v>
      </c>
      <c r="D884" s="86" t="s">
        <v>664</v>
      </c>
      <c r="E884" s="91">
        <v>1</v>
      </c>
      <c r="F884" s="86" t="s">
        <v>19</v>
      </c>
    </row>
    <row r="885" spans="1:6" ht="15.75" thickBot="1">
      <c r="A885" s="88">
        <v>6960</v>
      </c>
      <c r="B885" s="85">
        <v>2153</v>
      </c>
      <c r="C885" s="86" t="s">
        <v>283</v>
      </c>
      <c r="D885" s="86" t="s">
        <v>695</v>
      </c>
      <c r="E885" s="91">
        <v>1</v>
      </c>
      <c r="F885" s="86" t="s">
        <v>19</v>
      </c>
    </row>
    <row r="886" spans="1:6" ht="15.75" thickBot="1">
      <c r="A886" s="88">
        <v>203</v>
      </c>
      <c r="B886" s="85">
        <v>2153</v>
      </c>
      <c r="C886" s="86" t="s">
        <v>283</v>
      </c>
      <c r="D886" s="86" t="s">
        <v>707</v>
      </c>
      <c r="E886" s="91">
        <v>1</v>
      </c>
      <c r="F886" s="86" t="s">
        <v>19</v>
      </c>
    </row>
    <row r="887" spans="1:6" ht="15.75" thickBot="1">
      <c r="A887" s="88">
        <v>295</v>
      </c>
      <c r="B887" s="85">
        <v>2656</v>
      </c>
      <c r="C887" s="86" t="s">
        <v>288</v>
      </c>
      <c r="D887" s="86" t="s">
        <v>339</v>
      </c>
      <c r="E887" s="91">
        <v>5</v>
      </c>
      <c r="F887" s="86" t="s">
        <v>19</v>
      </c>
    </row>
    <row r="888" spans="1:6" ht="15.75" thickBot="1">
      <c r="A888" s="88">
        <v>221</v>
      </c>
      <c r="B888" s="85">
        <v>2287</v>
      </c>
      <c r="C888" s="86" t="s">
        <v>279</v>
      </c>
      <c r="D888" s="86" t="s">
        <v>640</v>
      </c>
      <c r="E888" s="91">
        <v>1</v>
      </c>
      <c r="F888" s="86" t="s">
        <v>19</v>
      </c>
    </row>
    <row r="889" spans="1:6" ht="15.75" thickBot="1">
      <c r="A889" s="88">
        <v>505</v>
      </c>
      <c r="B889" s="85">
        <v>2250</v>
      </c>
      <c r="C889" s="86" t="s">
        <v>281</v>
      </c>
      <c r="D889" s="86" t="s">
        <v>367</v>
      </c>
      <c r="E889" s="91">
        <v>1</v>
      </c>
      <c r="F889" s="86" t="s">
        <v>19</v>
      </c>
    </row>
    <row r="890" spans="1:6" ht="15.75" thickBot="1">
      <c r="A890" s="88">
        <v>324</v>
      </c>
      <c r="B890" s="85">
        <v>2456</v>
      </c>
      <c r="C890" s="86" t="s">
        <v>287</v>
      </c>
      <c r="D890" s="86" t="s">
        <v>708</v>
      </c>
      <c r="E890" s="91">
        <v>3</v>
      </c>
      <c r="F890" s="86" t="s">
        <v>19</v>
      </c>
    </row>
    <row r="891" spans="1:6" ht="15.75" thickBot="1">
      <c r="A891" s="88">
        <v>280</v>
      </c>
      <c r="B891" s="85">
        <v>2025</v>
      </c>
      <c r="C891" s="86" t="s">
        <v>282</v>
      </c>
      <c r="D891" s="86" t="s">
        <v>693</v>
      </c>
      <c r="E891" s="91">
        <v>1</v>
      </c>
      <c r="F891" s="86" t="s">
        <v>19</v>
      </c>
    </row>
    <row r="892" spans="1:6" ht="15.75" thickBot="1">
      <c r="A892" s="88">
        <v>773</v>
      </c>
      <c r="B892" s="85">
        <v>2130</v>
      </c>
      <c r="C892" s="86" t="s">
        <v>277</v>
      </c>
      <c r="D892" s="86" t="s">
        <v>664</v>
      </c>
      <c r="E892" s="91">
        <v>1</v>
      </c>
      <c r="F892" s="86" t="s">
        <v>19</v>
      </c>
    </row>
    <row r="893" spans="1:6" ht="15.75" thickBot="1">
      <c r="A893" s="88">
        <v>368</v>
      </c>
      <c r="B893" s="85">
        <v>2630</v>
      </c>
      <c r="C893" s="86" t="s">
        <v>285</v>
      </c>
      <c r="D893" s="86" t="s">
        <v>652</v>
      </c>
      <c r="E893" s="91">
        <v>4</v>
      </c>
      <c r="F893" s="86" t="s">
        <v>19</v>
      </c>
    </row>
    <row r="894" spans="1:6" ht="15.75" thickBot="1">
      <c r="A894" s="88">
        <v>419</v>
      </c>
      <c r="B894" s="85">
        <v>2250</v>
      </c>
      <c r="C894" s="86" t="s">
        <v>281</v>
      </c>
      <c r="D894" s="86" t="s">
        <v>629</v>
      </c>
      <c r="E894" s="91">
        <v>1</v>
      </c>
      <c r="F894" s="86" t="s">
        <v>19</v>
      </c>
    </row>
    <row r="895" spans="1:6" ht="15.75" thickBot="1">
      <c r="A895" s="88">
        <v>160</v>
      </c>
      <c r="B895" s="85">
        <v>2212</v>
      </c>
      <c r="C895" s="86" t="s">
        <v>278</v>
      </c>
      <c r="D895" s="86" t="s">
        <v>392</v>
      </c>
      <c r="E895" s="91">
        <v>1</v>
      </c>
      <c r="F895" s="86" t="s">
        <v>19</v>
      </c>
    </row>
    <row r="896" spans="1:6" ht="15.75" thickBot="1">
      <c r="A896" s="88">
        <v>991</v>
      </c>
      <c r="B896" s="85">
        <v>2640</v>
      </c>
      <c r="C896" s="86" t="s">
        <v>288</v>
      </c>
      <c r="D896" s="86" t="s">
        <v>503</v>
      </c>
      <c r="E896" s="91">
        <v>2</v>
      </c>
      <c r="F896" s="86" t="s">
        <v>19</v>
      </c>
    </row>
    <row r="897" spans="1:6" ht="15.75" thickBot="1">
      <c r="A897" s="88">
        <v>1119</v>
      </c>
      <c r="B897" s="85">
        <v>2868</v>
      </c>
      <c r="C897" s="86" t="s">
        <v>280</v>
      </c>
      <c r="D897" s="86" t="s">
        <v>548</v>
      </c>
      <c r="E897" s="91">
        <v>5</v>
      </c>
      <c r="F897" s="86" t="s">
        <v>19</v>
      </c>
    </row>
    <row r="898" spans="1:6" ht="15.75" thickBot="1">
      <c r="A898" s="88">
        <v>4402</v>
      </c>
      <c r="B898" s="85">
        <v>870</v>
      </c>
      <c r="C898" s="86" t="s">
        <v>293</v>
      </c>
      <c r="D898" s="86" t="s">
        <v>709</v>
      </c>
      <c r="E898" s="91">
        <v>6</v>
      </c>
      <c r="F898" s="86" t="s">
        <v>20</v>
      </c>
    </row>
    <row r="899" spans="1:6" ht="15.75" thickBot="1">
      <c r="A899" s="88">
        <v>4400</v>
      </c>
      <c r="B899" s="85">
        <v>870</v>
      </c>
      <c r="C899" s="86" t="s">
        <v>293</v>
      </c>
      <c r="D899" s="86" t="s">
        <v>710</v>
      </c>
      <c r="E899" s="91">
        <v>6</v>
      </c>
      <c r="F899" s="86" t="s">
        <v>20</v>
      </c>
    </row>
    <row r="900" spans="1:6" ht="15.75" thickBot="1">
      <c r="A900" s="88">
        <v>22967</v>
      </c>
      <c r="B900" s="85">
        <v>870</v>
      </c>
      <c r="C900" s="86" t="s">
        <v>293</v>
      </c>
      <c r="D900" s="86" t="s">
        <v>710</v>
      </c>
      <c r="E900" s="91">
        <v>6</v>
      </c>
      <c r="F900" s="86" t="s">
        <v>20</v>
      </c>
    </row>
    <row r="901" spans="1:6" ht="15.75" thickBot="1">
      <c r="A901" s="88">
        <v>4395</v>
      </c>
      <c r="B901" s="85">
        <v>810</v>
      </c>
      <c r="C901" s="86" t="s">
        <v>294</v>
      </c>
      <c r="D901" s="86" t="s">
        <v>711</v>
      </c>
      <c r="E901" s="91">
        <v>2</v>
      </c>
      <c r="F901" s="86" t="s">
        <v>20</v>
      </c>
    </row>
    <row r="902" spans="1:6" ht="15.75" thickBot="1">
      <c r="A902" s="88">
        <v>4399</v>
      </c>
      <c r="B902" s="85">
        <v>810</v>
      </c>
      <c r="C902" s="86" t="s">
        <v>294</v>
      </c>
      <c r="D902" s="86" t="s">
        <v>712</v>
      </c>
      <c r="E902" s="91">
        <v>2</v>
      </c>
      <c r="F902" s="86" t="s">
        <v>20</v>
      </c>
    </row>
    <row r="903" spans="1:6" ht="15.75" thickBot="1">
      <c r="A903" s="88">
        <v>4398</v>
      </c>
      <c r="B903" s="85">
        <v>850</v>
      </c>
      <c r="C903" s="86" t="s">
        <v>295</v>
      </c>
      <c r="D903" s="86" t="s">
        <v>295</v>
      </c>
      <c r="E903" s="91">
        <v>6</v>
      </c>
      <c r="F903" s="86" t="s">
        <v>20</v>
      </c>
    </row>
    <row r="904" spans="1:6" ht="15.75" thickBot="1">
      <c r="A904" s="88">
        <v>4391</v>
      </c>
      <c r="B904" s="85">
        <v>870</v>
      </c>
      <c r="C904" s="86" t="s">
        <v>293</v>
      </c>
      <c r="D904" s="86" t="s">
        <v>709</v>
      </c>
      <c r="E904" s="91">
        <v>6</v>
      </c>
      <c r="F904" s="86" t="s">
        <v>20</v>
      </c>
    </row>
    <row r="905" spans="1:6" ht="15.75" thickBot="1">
      <c r="A905" s="88">
        <v>6815</v>
      </c>
      <c r="B905" s="85">
        <v>820</v>
      </c>
      <c r="C905" s="86" t="s">
        <v>294</v>
      </c>
      <c r="D905" s="86" t="s">
        <v>713</v>
      </c>
      <c r="E905" s="91">
        <v>2</v>
      </c>
      <c r="F905" s="86" t="s">
        <v>20</v>
      </c>
    </row>
    <row r="906" spans="1:6" ht="15.75" thickBot="1">
      <c r="A906" s="88">
        <v>5397</v>
      </c>
      <c r="B906" s="85">
        <v>810</v>
      </c>
      <c r="C906" s="86" t="s">
        <v>294</v>
      </c>
      <c r="D906" s="86" t="s">
        <v>714</v>
      </c>
      <c r="E906" s="91">
        <v>2</v>
      </c>
      <c r="F906" s="86" t="s">
        <v>20</v>
      </c>
    </row>
    <row r="907" spans="1:6" ht="15.75" thickBot="1">
      <c r="A907" s="88">
        <v>4394</v>
      </c>
      <c r="B907" s="85">
        <v>850</v>
      </c>
      <c r="C907" s="86" t="s">
        <v>295</v>
      </c>
      <c r="D907" s="86" t="s">
        <v>295</v>
      </c>
      <c r="E907" s="91">
        <v>6</v>
      </c>
      <c r="F907" s="86" t="s">
        <v>20</v>
      </c>
    </row>
    <row r="908" spans="1:6" ht="15.75" thickBot="1">
      <c r="A908" s="88">
        <v>4404</v>
      </c>
      <c r="B908" s="85">
        <v>850</v>
      </c>
      <c r="C908" s="87"/>
      <c r="D908" s="87"/>
      <c r="E908" s="91">
        <v>6</v>
      </c>
      <c r="F908" s="86" t="s">
        <v>20</v>
      </c>
    </row>
    <row r="909" spans="1:6" ht="15.75" thickBot="1">
      <c r="A909" s="88">
        <v>4396</v>
      </c>
      <c r="B909" s="85">
        <v>830</v>
      </c>
      <c r="C909" s="86" t="s">
        <v>294</v>
      </c>
      <c r="D909" s="86" t="s">
        <v>717</v>
      </c>
      <c r="E909" s="91">
        <v>2</v>
      </c>
      <c r="F909" s="86" t="s">
        <v>20</v>
      </c>
    </row>
    <row r="910" spans="1:6" ht="15.75" thickBot="1">
      <c r="A910" s="88">
        <v>5395</v>
      </c>
      <c r="B910" s="85">
        <v>4216</v>
      </c>
      <c r="C910" s="86" t="s">
        <v>1609</v>
      </c>
      <c r="D910" s="86" t="s">
        <v>718</v>
      </c>
      <c r="E910" s="91">
        <v>1</v>
      </c>
      <c r="F910" s="86" t="s">
        <v>21</v>
      </c>
    </row>
    <row r="911" spans="1:6" ht="15.75" thickBot="1">
      <c r="A911" s="88">
        <v>5591</v>
      </c>
      <c r="B911" s="85">
        <v>4165</v>
      </c>
      <c r="C911" s="86" t="s">
        <v>1610</v>
      </c>
      <c r="D911" s="86" t="s">
        <v>719</v>
      </c>
      <c r="E911" s="91">
        <v>1</v>
      </c>
      <c r="F911" s="86" t="s">
        <v>21</v>
      </c>
    </row>
    <row r="912" spans="1:6" ht="15.75" thickBot="1">
      <c r="A912" s="88">
        <v>3441</v>
      </c>
      <c r="B912" s="85">
        <v>4370</v>
      </c>
      <c r="C912" s="86" t="s">
        <v>1611</v>
      </c>
      <c r="D912" s="86" t="s">
        <v>720</v>
      </c>
      <c r="E912" s="91">
        <v>4</v>
      </c>
      <c r="F912" s="86" t="s">
        <v>21</v>
      </c>
    </row>
    <row r="913" spans="1:6" ht="15.75" thickBot="1">
      <c r="A913" s="88">
        <v>5269</v>
      </c>
      <c r="B913" s="85">
        <v>4115</v>
      </c>
      <c r="C913" s="86" t="s">
        <v>1610</v>
      </c>
      <c r="D913" s="86" t="s">
        <v>721</v>
      </c>
      <c r="E913" s="91">
        <v>1</v>
      </c>
      <c r="F913" s="86" t="s">
        <v>21</v>
      </c>
    </row>
    <row r="914" spans="1:6" ht="15.75" thickBot="1">
      <c r="A914" s="88">
        <v>3470</v>
      </c>
      <c r="B914" s="85">
        <v>4515</v>
      </c>
      <c r="C914" s="86" t="s">
        <v>1612</v>
      </c>
      <c r="D914" s="86" t="s">
        <v>722</v>
      </c>
      <c r="E914" s="91">
        <v>5</v>
      </c>
      <c r="F914" s="86" t="s">
        <v>21</v>
      </c>
    </row>
    <row r="915" spans="1:6" ht="15.75" thickBot="1">
      <c r="A915" s="88">
        <v>5171</v>
      </c>
      <c r="B915" s="85">
        <v>4500</v>
      </c>
      <c r="C915" s="86" t="s">
        <v>1612</v>
      </c>
      <c r="D915" s="86" t="s">
        <v>723</v>
      </c>
      <c r="E915" s="91">
        <v>1</v>
      </c>
      <c r="F915" s="86" t="s">
        <v>21</v>
      </c>
    </row>
    <row r="916" spans="1:6" ht="15.75" thickBot="1">
      <c r="A916" s="88">
        <v>3474</v>
      </c>
      <c r="B916" s="85">
        <v>4215</v>
      </c>
      <c r="C916" s="86" t="s">
        <v>1609</v>
      </c>
      <c r="D916" s="86" t="s">
        <v>724</v>
      </c>
      <c r="E916" s="91">
        <v>1</v>
      </c>
      <c r="F916" s="86" t="s">
        <v>21</v>
      </c>
    </row>
    <row r="917" spans="1:6" ht="15.75" thickBot="1">
      <c r="A917" s="88">
        <v>3410</v>
      </c>
      <c r="B917" s="85">
        <v>4179</v>
      </c>
      <c r="C917" s="86" t="s">
        <v>1610</v>
      </c>
      <c r="D917" s="86" t="s">
        <v>725</v>
      </c>
      <c r="E917" s="91">
        <v>1</v>
      </c>
      <c r="F917" s="86" t="s">
        <v>21</v>
      </c>
    </row>
    <row r="918" spans="1:6" ht="15.75" thickBot="1">
      <c r="A918" s="88">
        <v>3600</v>
      </c>
      <c r="B918" s="85">
        <v>4655</v>
      </c>
      <c r="C918" s="86" t="s">
        <v>1613</v>
      </c>
      <c r="D918" s="86" t="s">
        <v>726</v>
      </c>
      <c r="E918" s="91">
        <v>2</v>
      </c>
      <c r="F918" s="86" t="s">
        <v>21</v>
      </c>
    </row>
    <row r="919" spans="1:6" ht="15.75" thickBot="1">
      <c r="A919" s="88">
        <v>3616</v>
      </c>
      <c r="B919" s="85">
        <v>4670</v>
      </c>
      <c r="C919" s="86" t="s">
        <v>1613</v>
      </c>
      <c r="D919" s="86" t="s">
        <v>727</v>
      </c>
      <c r="E919" s="91">
        <v>2</v>
      </c>
      <c r="F919" s="86" t="s">
        <v>21</v>
      </c>
    </row>
    <row r="920" spans="1:6" ht="15.75" thickBot="1">
      <c r="A920" s="88">
        <v>3407</v>
      </c>
      <c r="B920" s="85">
        <v>4066</v>
      </c>
      <c r="C920" s="86" t="s">
        <v>1614</v>
      </c>
      <c r="D920" s="86" t="s">
        <v>728</v>
      </c>
      <c r="E920" s="91">
        <v>1</v>
      </c>
      <c r="F920" s="86" t="s">
        <v>21</v>
      </c>
    </row>
    <row r="921" spans="1:6" ht="15.75" thickBot="1">
      <c r="A921" s="88">
        <v>3911</v>
      </c>
      <c r="B921" s="85">
        <v>4018</v>
      </c>
      <c r="C921" s="86" t="s">
        <v>1614</v>
      </c>
      <c r="D921" s="86" t="s">
        <v>729</v>
      </c>
      <c r="E921" s="91">
        <v>1</v>
      </c>
      <c r="F921" s="86" t="s">
        <v>21</v>
      </c>
    </row>
    <row r="922" spans="1:6" ht="15.75" thickBot="1">
      <c r="A922" s="88">
        <v>3408</v>
      </c>
      <c r="B922" s="85">
        <v>4018</v>
      </c>
      <c r="C922" s="86" t="s">
        <v>1614</v>
      </c>
      <c r="D922" s="86" t="s">
        <v>729</v>
      </c>
      <c r="E922" s="91">
        <v>1</v>
      </c>
      <c r="F922" s="86" t="s">
        <v>21</v>
      </c>
    </row>
    <row r="923" spans="1:6" ht="15.75" thickBot="1">
      <c r="A923" s="88">
        <v>3409</v>
      </c>
      <c r="B923" s="85">
        <v>4350</v>
      </c>
      <c r="C923" s="86" t="s">
        <v>1611</v>
      </c>
      <c r="D923" s="86" t="s">
        <v>730</v>
      </c>
      <c r="E923" s="91">
        <v>2</v>
      </c>
      <c r="F923" s="86" t="s">
        <v>21</v>
      </c>
    </row>
    <row r="924" spans="1:6" ht="15.75" thickBot="1">
      <c r="A924" s="88">
        <v>19431</v>
      </c>
      <c r="B924" s="85">
        <v>4510</v>
      </c>
      <c r="C924" s="86" t="s">
        <v>1612</v>
      </c>
      <c r="D924" s="86" t="s">
        <v>731</v>
      </c>
      <c r="E924" s="91">
        <v>1</v>
      </c>
      <c r="F924" s="86" t="s">
        <v>21</v>
      </c>
    </row>
    <row r="925" spans="1:6" ht="15.75" thickBot="1">
      <c r="A925" s="88">
        <v>3705</v>
      </c>
      <c r="B925" s="85">
        <v>4113</v>
      </c>
      <c r="C925" s="86" t="s">
        <v>1610</v>
      </c>
      <c r="D925" s="86" t="s">
        <v>732</v>
      </c>
      <c r="E925" s="91">
        <v>1</v>
      </c>
      <c r="F925" s="86" t="s">
        <v>21</v>
      </c>
    </row>
    <row r="926" spans="1:6" ht="15.75" thickBot="1">
      <c r="A926" s="88">
        <v>5973</v>
      </c>
      <c r="B926" s="85">
        <v>4212</v>
      </c>
      <c r="C926" s="86" t="s">
        <v>1609</v>
      </c>
      <c r="D926" s="86" t="s">
        <v>733</v>
      </c>
      <c r="E926" s="91">
        <v>1</v>
      </c>
      <c r="F926" s="86" t="s">
        <v>21</v>
      </c>
    </row>
    <row r="927" spans="1:6" ht="15.75" thickBot="1">
      <c r="A927" s="88">
        <v>3675</v>
      </c>
      <c r="B927" s="85">
        <v>4212</v>
      </c>
      <c r="C927" s="86" t="s">
        <v>1609</v>
      </c>
      <c r="D927" s="86" t="s">
        <v>733</v>
      </c>
      <c r="E927" s="91">
        <v>1</v>
      </c>
      <c r="F927" s="86" t="s">
        <v>21</v>
      </c>
    </row>
    <row r="928" spans="1:6" ht="15.75" thickBot="1">
      <c r="A928" s="88">
        <v>7009</v>
      </c>
      <c r="B928" s="85">
        <v>4212</v>
      </c>
      <c r="C928" s="86" t="s">
        <v>1609</v>
      </c>
      <c r="D928" s="86" t="s">
        <v>734</v>
      </c>
      <c r="E928" s="91">
        <v>1</v>
      </c>
      <c r="F928" s="86" t="s">
        <v>21</v>
      </c>
    </row>
    <row r="929" spans="1:6" ht="15.75" thickBot="1">
      <c r="A929" s="88">
        <v>23633</v>
      </c>
      <c r="B929" s="85">
        <v>4133</v>
      </c>
      <c r="C929" s="86" t="s">
        <v>1615</v>
      </c>
      <c r="D929" s="86" t="s">
        <v>735</v>
      </c>
      <c r="E929" s="91">
        <v>1</v>
      </c>
      <c r="F929" s="86" t="s">
        <v>21</v>
      </c>
    </row>
    <row r="930" spans="1:6" ht="15.75" thickBot="1">
      <c r="A930" s="88">
        <v>8011</v>
      </c>
      <c r="B930" s="85">
        <v>4558</v>
      </c>
      <c r="C930" s="86" t="s">
        <v>1616</v>
      </c>
      <c r="D930" s="86" t="s">
        <v>736</v>
      </c>
      <c r="E930" s="91">
        <v>1</v>
      </c>
      <c r="F930" s="86" t="s">
        <v>21</v>
      </c>
    </row>
    <row r="931" spans="1:6" ht="15.75" thickBot="1">
      <c r="A931" s="88">
        <v>22888</v>
      </c>
      <c r="B931" s="85">
        <v>4566</v>
      </c>
      <c r="C931" s="86" t="s">
        <v>1616</v>
      </c>
      <c r="D931" s="86" t="s">
        <v>737</v>
      </c>
      <c r="E931" s="91">
        <v>1</v>
      </c>
      <c r="F931" s="86" t="s">
        <v>21</v>
      </c>
    </row>
    <row r="932" spans="1:6" ht="15.75" thickBot="1">
      <c r="A932" s="88">
        <v>5971</v>
      </c>
      <c r="B932" s="85">
        <v>4509</v>
      </c>
      <c r="C932" s="86" t="s">
        <v>1612</v>
      </c>
      <c r="D932" s="86" t="s">
        <v>738</v>
      </c>
      <c r="E932" s="91">
        <v>1</v>
      </c>
      <c r="F932" s="86" t="s">
        <v>21</v>
      </c>
    </row>
    <row r="933" spans="1:6" ht="15.75" thickBot="1">
      <c r="A933" s="88">
        <v>22878</v>
      </c>
      <c r="B933" s="85">
        <v>4818</v>
      </c>
      <c r="C933" s="86" t="s">
        <v>1617</v>
      </c>
      <c r="D933" s="86" t="s">
        <v>739</v>
      </c>
      <c r="E933" s="91">
        <v>2</v>
      </c>
      <c r="F933" s="86" t="s">
        <v>21</v>
      </c>
    </row>
    <row r="934" spans="1:6" ht="15.75" thickBot="1">
      <c r="A934" s="88">
        <v>22702</v>
      </c>
      <c r="B934" s="85">
        <v>4115</v>
      </c>
      <c r="C934" s="86" t="s">
        <v>1610</v>
      </c>
      <c r="D934" s="86" t="s">
        <v>740</v>
      </c>
      <c r="E934" s="91">
        <v>1</v>
      </c>
      <c r="F934" s="86" t="s">
        <v>21</v>
      </c>
    </row>
    <row r="935" spans="1:6" ht="15.75" thickBot="1">
      <c r="A935" s="88">
        <v>26820</v>
      </c>
      <c r="B935" s="85">
        <v>4214</v>
      </c>
      <c r="C935" s="86" t="s">
        <v>1609</v>
      </c>
      <c r="D935" s="86" t="s">
        <v>741</v>
      </c>
      <c r="E935" s="91">
        <v>1</v>
      </c>
      <c r="F935" s="86" t="s">
        <v>21</v>
      </c>
    </row>
    <row r="936" spans="1:6" ht="15.75" thickBot="1">
      <c r="A936" s="88">
        <v>7403</v>
      </c>
      <c r="B936" s="85">
        <v>4573</v>
      </c>
      <c r="C936" s="86" t="s">
        <v>1616</v>
      </c>
      <c r="D936" s="86" t="s">
        <v>742</v>
      </c>
      <c r="E936" s="91">
        <v>1</v>
      </c>
      <c r="F936" s="86" t="s">
        <v>21</v>
      </c>
    </row>
    <row r="937" spans="1:6" ht="15.75" thickBot="1">
      <c r="A937" s="88">
        <v>23496</v>
      </c>
      <c r="B937" s="85">
        <v>4209</v>
      </c>
      <c r="C937" s="86" t="s">
        <v>1609</v>
      </c>
      <c r="D937" s="86" t="s">
        <v>743</v>
      </c>
      <c r="E937" s="91">
        <v>1</v>
      </c>
      <c r="F937" s="86" t="s">
        <v>21</v>
      </c>
    </row>
    <row r="938" spans="1:6" ht="15.75" thickBot="1">
      <c r="A938" s="88">
        <v>3703</v>
      </c>
      <c r="B938" s="85">
        <v>4212</v>
      </c>
      <c r="C938" s="86" t="s">
        <v>1609</v>
      </c>
      <c r="D938" s="86" t="s">
        <v>734</v>
      </c>
      <c r="E938" s="91">
        <v>1</v>
      </c>
      <c r="F938" s="86" t="s">
        <v>21</v>
      </c>
    </row>
    <row r="939" spans="1:6" ht="15.75" thickBot="1">
      <c r="A939" s="88">
        <v>27279</v>
      </c>
      <c r="B939" s="85">
        <v>4170</v>
      </c>
      <c r="C939" s="86" t="s">
        <v>1610</v>
      </c>
      <c r="D939" s="86" t="s">
        <v>744</v>
      </c>
      <c r="E939" s="91">
        <v>1</v>
      </c>
      <c r="F939" s="86" t="s">
        <v>21</v>
      </c>
    </row>
    <row r="940" spans="1:6" ht="15.75" thickBot="1">
      <c r="A940" s="88">
        <v>5644</v>
      </c>
      <c r="B940" s="85">
        <v>4127</v>
      </c>
      <c r="C940" s="86" t="s">
        <v>1615</v>
      </c>
      <c r="D940" s="86" t="s">
        <v>745</v>
      </c>
      <c r="E940" s="91">
        <v>1</v>
      </c>
      <c r="F940" s="86" t="s">
        <v>21</v>
      </c>
    </row>
    <row r="941" spans="1:6" ht="15.75" thickBot="1">
      <c r="A941" s="88">
        <v>26617</v>
      </c>
      <c r="B941" s="85">
        <v>4127</v>
      </c>
      <c r="C941" s="86" t="s">
        <v>1615</v>
      </c>
      <c r="D941" s="86" t="s">
        <v>746</v>
      </c>
      <c r="E941" s="91">
        <v>1</v>
      </c>
      <c r="F941" s="86" t="s">
        <v>21</v>
      </c>
    </row>
    <row r="942" spans="1:6" ht="15.75" thickBot="1">
      <c r="A942" s="88">
        <v>23009</v>
      </c>
      <c r="B942" s="85">
        <v>4018</v>
      </c>
      <c r="C942" s="86" t="s">
        <v>1614</v>
      </c>
      <c r="D942" s="86" t="s">
        <v>729</v>
      </c>
      <c r="E942" s="91">
        <v>1</v>
      </c>
      <c r="F942" s="86" t="s">
        <v>21</v>
      </c>
    </row>
    <row r="943" spans="1:6" ht="15.75" thickBot="1">
      <c r="A943" s="88">
        <v>3619</v>
      </c>
      <c r="B943" s="85">
        <v>4214</v>
      </c>
      <c r="C943" s="86" t="s">
        <v>1609</v>
      </c>
      <c r="D943" s="86" t="s">
        <v>747</v>
      </c>
      <c r="E943" s="91">
        <v>1</v>
      </c>
      <c r="F943" s="86" t="s">
        <v>21</v>
      </c>
    </row>
    <row r="944" spans="1:6" ht="15.75" thickBot="1">
      <c r="A944" s="88">
        <v>3633</v>
      </c>
      <c r="B944" s="85">
        <v>4214</v>
      </c>
      <c r="C944" s="86" t="s">
        <v>1609</v>
      </c>
      <c r="D944" s="86" t="s">
        <v>747</v>
      </c>
      <c r="E944" s="91">
        <v>1</v>
      </c>
      <c r="F944" s="86" t="s">
        <v>21</v>
      </c>
    </row>
    <row r="945" spans="1:6" ht="15.75" thickBot="1">
      <c r="A945" s="88">
        <v>23017</v>
      </c>
      <c r="B945" s="85">
        <v>4034</v>
      </c>
      <c r="C945" s="86" t="s">
        <v>1614</v>
      </c>
      <c r="D945" s="86" t="s">
        <v>748</v>
      </c>
      <c r="E945" s="91">
        <v>1</v>
      </c>
      <c r="F945" s="86" t="s">
        <v>21</v>
      </c>
    </row>
    <row r="946" spans="1:6" ht="15.75" thickBot="1">
      <c r="A946" s="88">
        <v>3358</v>
      </c>
      <c r="B946" s="85">
        <v>4077</v>
      </c>
      <c r="C946" s="86" t="s">
        <v>1610</v>
      </c>
      <c r="D946" s="86" t="s">
        <v>749</v>
      </c>
      <c r="E946" s="91">
        <v>1</v>
      </c>
      <c r="F946" s="86" t="s">
        <v>21</v>
      </c>
    </row>
    <row r="947" spans="1:6" ht="15.75" thickBot="1">
      <c r="A947" s="88">
        <v>26938</v>
      </c>
      <c r="B947" s="85">
        <v>4006</v>
      </c>
      <c r="C947" s="86" t="s">
        <v>1614</v>
      </c>
      <c r="D947" s="86" t="s">
        <v>750</v>
      </c>
      <c r="E947" s="91">
        <v>1</v>
      </c>
      <c r="F947" s="86" t="s">
        <v>21</v>
      </c>
    </row>
    <row r="948" spans="1:6" ht="15.75" thickBot="1">
      <c r="A948" s="88">
        <v>3753</v>
      </c>
      <c r="B948" s="85">
        <v>4020</v>
      </c>
      <c r="C948" s="86" t="s">
        <v>1612</v>
      </c>
      <c r="D948" s="86" t="s">
        <v>751</v>
      </c>
      <c r="E948" s="91">
        <v>1</v>
      </c>
      <c r="F948" s="86" t="s">
        <v>21</v>
      </c>
    </row>
    <row r="949" spans="1:6" ht="15.75" thickBot="1">
      <c r="A949" s="88">
        <v>3400</v>
      </c>
      <c r="B949" s="85">
        <v>4356</v>
      </c>
      <c r="C949" s="86" t="s">
        <v>1611</v>
      </c>
      <c r="D949" s="86" t="s">
        <v>752</v>
      </c>
      <c r="E949" s="91">
        <v>5</v>
      </c>
      <c r="F949" s="86" t="s">
        <v>21</v>
      </c>
    </row>
    <row r="950" spans="1:6" ht="15.75" thickBot="1">
      <c r="A950" s="88">
        <v>3498</v>
      </c>
      <c r="B950" s="85">
        <v>4272</v>
      </c>
      <c r="C950" s="86" t="s">
        <v>1615</v>
      </c>
      <c r="D950" s="86" t="s">
        <v>753</v>
      </c>
      <c r="E950" s="91">
        <v>1</v>
      </c>
      <c r="F950" s="86" t="s">
        <v>21</v>
      </c>
    </row>
    <row r="951" spans="1:6" ht="15.75" thickBot="1">
      <c r="A951" s="88">
        <v>7349</v>
      </c>
      <c r="B951" s="85">
        <v>4512</v>
      </c>
      <c r="C951" s="86" t="s">
        <v>1612</v>
      </c>
      <c r="D951" s="86" t="s">
        <v>754</v>
      </c>
      <c r="E951" s="91">
        <v>1</v>
      </c>
      <c r="F951" s="86" t="s">
        <v>21</v>
      </c>
    </row>
    <row r="952" spans="1:6" ht="15.75" thickBot="1">
      <c r="A952" s="88">
        <v>3832</v>
      </c>
      <c r="B952" s="85">
        <v>4207</v>
      </c>
      <c r="C952" s="86" t="s">
        <v>1615</v>
      </c>
      <c r="D952" s="86" t="s">
        <v>755</v>
      </c>
      <c r="E952" s="91">
        <v>1</v>
      </c>
      <c r="F952" s="86" t="s">
        <v>21</v>
      </c>
    </row>
    <row r="953" spans="1:6" ht="15.75" thickBot="1">
      <c r="A953" s="88">
        <v>5308</v>
      </c>
      <c r="B953" s="85">
        <v>4055</v>
      </c>
      <c r="C953" s="86" t="s">
        <v>1612</v>
      </c>
      <c r="D953" s="86" t="s">
        <v>756</v>
      </c>
      <c r="E953" s="91">
        <v>1</v>
      </c>
      <c r="F953" s="86" t="s">
        <v>21</v>
      </c>
    </row>
    <row r="954" spans="1:6" ht="15.75" thickBot="1">
      <c r="A954" s="88">
        <v>3429</v>
      </c>
      <c r="B954" s="85">
        <v>4700</v>
      </c>
      <c r="C954" s="86" t="s">
        <v>1618</v>
      </c>
      <c r="D954" s="86" t="s">
        <v>757</v>
      </c>
      <c r="E954" s="91">
        <v>2</v>
      </c>
      <c r="F954" s="86" t="s">
        <v>21</v>
      </c>
    </row>
    <row r="955" spans="1:6" ht="15.75" thickBot="1">
      <c r="A955" s="88">
        <v>3562</v>
      </c>
      <c r="B955" s="85">
        <v>4069</v>
      </c>
      <c r="C955" s="87"/>
      <c r="D955" s="87"/>
      <c r="E955" s="87"/>
      <c r="F955" s="86" t="s">
        <v>21</v>
      </c>
    </row>
    <row r="956" spans="1:6" ht="15.75" thickBot="1">
      <c r="A956" s="88">
        <v>5884</v>
      </c>
      <c r="B956" s="85">
        <v>4118</v>
      </c>
      <c r="C956" s="86" t="s">
        <v>1615</v>
      </c>
      <c r="D956" s="86" t="s">
        <v>758</v>
      </c>
      <c r="E956" s="91">
        <v>1</v>
      </c>
      <c r="F956" s="86" t="s">
        <v>21</v>
      </c>
    </row>
    <row r="957" spans="1:6" ht="15.75" thickBot="1">
      <c r="A957" s="88">
        <v>3422</v>
      </c>
      <c r="B957" s="85">
        <v>4075</v>
      </c>
      <c r="C957" s="86" t="s">
        <v>1610</v>
      </c>
      <c r="D957" s="86" t="s">
        <v>759</v>
      </c>
      <c r="E957" s="91">
        <v>1</v>
      </c>
      <c r="F957" s="86" t="s">
        <v>21</v>
      </c>
    </row>
    <row r="958" spans="1:6" ht="15.75" thickBot="1">
      <c r="A958" s="88">
        <v>5651</v>
      </c>
      <c r="B958" s="85">
        <v>4205</v>
      </c>
      <c r="C958" s="86" t="s">
        <v>1615</v>
      </c>
      <c r="D958" s="86" t="s">
        <v>760</v>
      </c>
      <c r="E958" s="91">
        <v>1</v>
      </c>
      <c r="F958" s="86" t="s">
        <v>21</v>
      </c>
    </row>
    <row r="959" spans="1:6" ht="15.75" thickBot="1">
      <c r="A959" s="88">
        <v>3765</v>
      </c>
      <c r="B959" s="85">
        <v>4700</v>
      </c>
      <c r="C959" s="86" t="s">
        <v>1618</v>
      </c>
      <c r="D959" s="86" t="s">
        <v>757</v>
      </c>
      <c r="E959" s="91">
        <v>2</v>
      </c>
      <c r="F959" s="86" t="s">
        <v>21</v>
      </c>
    </row>
    <row r="960" spans="1:6" ht="15.75" thickBot="1">
      <c r="A960" s="88">
        <v>3501</v>
      </c>
      <c r="B960" s="85">
        <v>4700</v>
      </c>
      <c r="C960" s="86" t="s">
        <v>1618</v>
      </c>
      <c r="D960" s="86" t="s">
        <v>757</v>
      </c>
      <c r="E960" s="91">
        <v>2</v>
      </c>
      <c r="F960" s="86" t="s">
        <v>21</v>
      </c>
    </row>
    <row r="961" spans="1:6" ht="15.75" thickBot="1">
      <c r="A961" s="88">
        <v>3708</v>
      </c>
      <c r="B961" s="85">
        <v>4075</v>
      </c>
      <c r="C961" s="86" t="s">
        <v>1610</v>
      </c>
      <c r="D961" s="86" t="s">
        <v>761</v>
      </c>
      <c r="E961" s="91">
        <v>1</v>
      </c>
      <c r="F961" s="86" t="s">
        <v>21</v>
      </c>
    </row>
    <row r="962" spans="1:6" ht="15.75" thickBot="1">
      <c r="A962" s="88">
        <v>3647</v>
      </c>
      <c r="B962" s="85">
        <v>4680</v>
      </c>
      <c r="C962" s="86" t="s">
        <v>1618</v>
      </c>
      <c r="D962" s="86" t="s">
        <v>762</v>
      </c>
      <c r="E962" s="91">
        <v>3</v>
      </c>
      <c r="F962" s="86" t="s">
        <v>21</v>
      </c>
    </row>
    <row r="963" spans="1:6" ht="15.75" thickBot="1">
      <c r="A963" s="88">
        <v>3554</v>
      </c>
      <c r="B963" s="85">
        <v>4161</v>
      </c>
      <c r="C963" s="86" t="s">
        <v>1610</v>
      </c>
      <c r="D963" s="86" t="s">
        <v>763</v>
      </c>
      <c r="E963" s="91">
        <v>1</v>
      </c>
      <c r="F963" s="86" t="s">
        <v>21</v>
      </c>
    </row>
    <row r="964" spans="1:6" ht="15.75" thickBot="1">
      <c r="A964" s="88">
        <v>3583</v>
      </c>
      <c r="B964" s="85">
        <v>4214</v>
      </c>
      <c r="C964" s="86" t="s">
        <v>1609</v>
      </c>
      <c r="D964" s="86" t="s">
        <v>764</v>
      </c>
      <c r="E964" s="91">
        <v>1</v>
      </c>
      <c r="F964" s="86" t="s">
        <v>21</v>
      </c>
    </row>
    <row r="965" spans="1:6" ht="15.75" thickBot="1">
      <c r="A965" s="88">
        <v>3539</v>
      </c>
      <c r="B965" s="85">
        <v>4205</v>
      </c>
      <c r="C965" s="86" t="s">
        <v>1615</v>
      </c>
      <c r="D965" s="86" t="s">
        <v>760</v>
      </c>
      <c r="E965" s="91">
        <v>1</v>
      </c>
      <c r="F965" s="86" t="s">
        <v>21</v>
      </c>
    </row>
    <row r="966" spans="1:6" ht="15.75" thickBot="1">
      <c r="A966" s="88">
        <v>3535</v>
      </c>
      <c r="B966" s="85">
        <v>4560</v>
      </c>
      <c r="C966" s="86" t="s">
        <v>1616</v>
      </c>
      <c r="D966" s="86" t="s">
        <v>765</v>
      </c>
      <c r="E966" s="91">
        <v>1</v>
      </c>
      <c r="F966" s="86" t="s">
        <v>21</v>
      </c>
    </row>
    <row r="967" spans="1:6" ht="15.75" thickBot="1">
      <c r="A967" s="88">
        <v>3862</v>
      </c>
      <c r="B967" s="85">
        <v>4305</v>
      </c>
      <c r="C967" s="86" t="s">
        <v>1619</v>
      </c>
      <c r="D967" s="86" t="s">
        <v>766</v>
      </c>
      <c r="E967" s="91">
        <v>1</v>
      </c>
      <c r="F967" s="86" t="s">
        <v>21</v>
      </c>
    </row>
    <row r="968" spans="1:6" ht="15.75" thickBot="1">
      <c r="A968" s="88">
        <v>3516</v>
      </c>
      <c r="B968" s="85">
        <v>4670</v>
      </c>
      <c r="C968" s="86" t="s">
        <v>1613</v>
      </c>
      <c r="D968" s="86" t="s">
        <v>767</v>
      </c>
      <c r="E968" s="91">
        <v>2</v>
      </c>
      <c r="F968" s="86" t="s">
        <v>21</v>
      </c>
    </row>
    <row r="969" spans="1:6" ht="15.75" thickBot="1">
      <c r="A969" s="88">
        <v>3515</v>
      </c>
      <c r="B969" s="85">
        <v>4670</v>
      </c>
      <c r="C969" s="86" t="s">
        <v>1613</v>
      </c>
      <c r="D969" s="86" t="s">
        <v>768</v>
      </c>
      <c r="E969" s="91">
        <v>2</v>
      </c>
      <c r="F969" s="86" t="s">
        <v>21</v>
      </c>
    </row>
    <row r="970" spans="1:6" ht="15.75" thickBot="1">
      <c r="A970" s="88">
        <v>3803</v>
      </c>
      <c r="B970" s="85">
        <v>4670</v>
      </c>
      <c r="C970" s="86" t="s">
        <v>1613</v>
      </c>
      <c r="D970" s="86" t="s">
        <v>767</v>
      </c>
      <c r="E970" s="91">
        <v>2</v>
      </c>
      <c r="F970" s="86" t="s">
        <v>21</v>
      </c>
    </row>
    <row r="971" spans="1:6" ht="15.75" thickBot="1">
      <c r="A971" s="88">
        <v>3824</v>
      </c>
      <c r="B971" s="85">
        <v>4551</v>
      </c>
      <c r="C971" s="86" t="s">
        <v>1616</v>
      </c>
      <c r="D971" s="86" t="s">
        <v>769</v>
      </c>
      <c r="E971" s="91">
        <v>1</v>
      </c>
      <c r="F971" s="86" t="s">
        <v>21</v>
      </c>
    </row>
    <row r="972" spans="1:6" ht="15.75" thickBot="1">
      <c r="A972" s="88">
        <v>5647</v>
      </c>
      <c r="B972" s="85">
        <v>4703</v>
      </c>
      <c r="C972" s="86" t="s">
        <v>1618</v>
      </c>
      <c r="D972" s="86" t="s">
        <v>770</v>
      </c>
      <c r="E972" s="91">
        <v>3</v>
      </c>
      <c r="F972" s="86" t="s">
        <v>21</v>
      </c>
    </row>
    <row r="973" spans="1:6" ht="15.75" thickBot="1">
      <c r="A973" s="88">
        <v>3630</v>
      </c>
      <c r="B973" s="85">
        <v>4130</v>
      </c>
      <c r="C973" s="86" t="s">
        <v>1615</v>
      </c>
      <c r="D973" s="86" t="s">
        <v>771</v>
      </c>
      <c r="E973" s="91">
        <v>1</v>
      </c>
      <c r="F973" s="86" t="s">
        <v>21</v>
      </c>
    </row>
    <row r="974" spans="1:6" ht="15.75" thickBot="1">
      <c r="A974" s="88">
        <v>3791</v>
      </c>
      <c r="B974" s="85">
        <v>4152</v>
      </c>
      <c r="C974" s="86" t="s">
        <v>1610</v>
      </c>
      <c r="D974" s="86" t="s">
        <v>772</v>
      </c>
      <c r="E974" s="91">
        <v>1</v>
      </c>
      <c r="F974" s="86" t="s">
        <v>21</v>
      </c>
    </row>
    <row r="975" spans="1:6" ht="15.75" thickBot="1">
      <c r="A975" s="88">
        <v>3389</v>
      </c>
      <c r="B975" s="85">
        <v>4551</v>
      </c>
      <c r="C975" s="86" t="s">
        <v>1616</v>
      </c>
      <c r="D975" s="86" t="s">
        <v>773</v>
      </c>
      <c r="E975" s="91">
        <v>1</v>
      </c>
      <c r="F975" s="86" t="s">
        <v>21</v>
      </c>
    </row>
    <row r="976" spans="1:6" ht="15.75" thickBot="1">
      <c r="A976" s="88">
        <v>3555</v>
      </c>
      <c r="B976" s="85">
        <v>4221</v>
      </c>
      <c r="C976" s="86" t="s">
        <v>1609</v>
      </c>
      <c r="D976" s="86" t="s">
        <v>774</v>
      </c>
      <c r="E976" s="91">
        <v>1</v>
      </c>
      <c r="F976" s="86" t="s">
        <v>21</v>
      </c>
    </row>
    <row r="977" spans="1:6" ht="15.75" thickBot="1">
      <c r="A977" s="88">
        <v>3431</v>
      </c>
      <c r="B977" s="85">
        <v>4720</v>
      </c>
      <c r="C977" s="86" t="s">
        <v>1618</v>
      </c>
      <c r="D977" s="86" t="s">
        <v>775</v>
      </c>
      <c r="E977" s="91">
        <v>4</v>
      </c>
      <c r="F977" s="86" t="s">
        <v>21</v>
      </c>
    </row>
    <row r="978" spans="1:6" ht="15.75" thickBot="1">
      <c r="A978" s="88">
        <v>3898</v>
      </c>
      <c r="B978" s="85">
        <v>4720</v>
      </c>
      <c r="C978" s="86" t="s">
        <v>1618</v>
      </c>
      <c r="D978" s="86" t="s">
        <v>775</v>
      </c>
      <c r="E978" s="91">
        <v>4</v>
      </c>
      <c r="F978" s="86" t="s">
        <v>21</v>
      </c>
    </row>
    <row r="979" spans="1:6" ht="15.75" thickBot="1">
      <c r="A979" s="88">
        <v>3746</v>
      </c>
      <c r="B979" s="85">
        <v>4305</v>
      </c>
      <c r="C979" s="86" t="s">
        <v>1619</v>
      </c>
      <c r="D979" s="86" t="s">
        <v>776</v>
      </c>
      <c r="E979" s="91">
        <v>1</v>
      </c>
      <c r="F979" s="86" t="s">
        <v>21</v>
      </c>
    </row>
    <row r="980" spans="1:6" ht="15.75" thickBot="1">
      <c r="A980" s="88">
        <v>5646</v>
      </c>
      <c r="B980" s="85">
        <v>4680</v>
      </c>
      <c r="C980" s="86" t="s">
        <v>1618</v>
      </c>
      <c r="D980" s="86" t="s">
        <v>777</v>
      </c>
      <c r="E980" s="91">
        <v>3</v>
      </c>
      <c r="F980" s="86" t="s">
        <v>21</v>
      </c>
    </row>
    <row r="981" spans="1:6" ht="15.75" thickBot="1">
      <c r="A981" s="88">
        <v>3727</v>
      </c>
      <c r="B981" s="85">
        <v>4702</v>
      </c>
      <c r="C981" s="86" t="s">
        <v>1618</v>
      </c>
      <c r="D981" s="86" t="s">
        <v>778</v>
      </c>
      <c r="E981" s="91">
        <v>2</v>
      </c>
      <c r="F981" s="86" t="s">
        <v>21</v>
      </c>
    </row>
    <row r="982" spans="1:6" ht="15.75" thickBot="1">
      <c r="A982" s="88">
        <v>3762</v>
      </c>
      <c r="B982" s="85">
        <v>4570</v>
      </c>
      <c r="C982" s="86" t="s">
        <v>1616</v>
      </c>
      <c r="D982" s="86" t="s">
        <v>779</v>
      </c>
      <c r="E982" s="91">
        <v>3</v>
      </c>
      <c r="F982" s="86" t="s">
        <v>21</v>
      </c>
    </row>
    <row r="983" spans="1:6" ht="15.75" thickBot="1">
      <c r="A983" s="88">
        <v>3392</v>
      </c>
      <c r="B983" s="85">
        <v>4007</v>
      </c>
      <c r="C983" s="86" t="s">
        <v>1614</v>
      </c>
      <c r="D983" s="86" t="s">
        <v>780</v>
      </c>
      <c r="E983" s="91">
        <v>1</v>
      </c>
      <c r="F983" s="86" t="s">
        <v>21</v>
      </c>
    </row>
    <row r="984" spans="1:6" ht="15.75" thickBot="1">
      <c r="A984" s="88">
        <v>3601</v>
      </c>
      <c r="B984" s="85">
        <v>4655</v>
      </c>
      <c r="C984" s="86" t="s">
        <v>1613</v>
      </c>
      <c r="D984" s="86" t="s">
        <v>781</v>
      </c>
      <c r="E984" s="91">
        <v>2</v>
      </c>
      <c r="F984" s="86" t="s">
        <v>21</v>
      </c>
    </row>
    <row r="985" spans="1:6" ht="15.75" thickBot="1">
      <c r="A985" s="88">
        <v>12324</v>
      </c>
      <c r="B985" s="85">
        <v>4870</v>
      </c>
      <c r="C985" s="86" t="s">
        <v>1620</v>
      </c>
      <c r="D985" s="86" t="s">
        <v>782</v>
      </c>
      <c r="E985" s="91">
        <v>2</v>
      </c>
      <c r="F985" s="86" t="s">
        <v>21</v>
      </c>
    </row>
    <row r="986" spans="1:6" ht="15.75" thickBot="1">
      <c r="A986" s="88">
        <v>3533</v>
      </c>
      <c r="B986" s="85">
        <v>4850</v>
      </c>
      <c r="C986" s="86" t="s">
        <v>1617</v>
      </c>
      <c r="D986" s="86" t="s">
        <v>783</v>
      </c>
      <c r="E986" s="91">
        <v>5</v>
      </c>
      <c r="F986" s="86" t="s">
        <v>21</v>
      </c>
    </row>
    <row r="987" spans="1:6" ht="15.75" thickBot="1">
      <c r="A987" s="88">
        <v>3590</v>
      </c>
      <c r="B987" s="85">
        <v>4503</v>
      </c>
      <c r="C987" s="86" t="s">
        <v>1612</v>
      </c>
      <c r="D987" s="86" t="s">
        <v>784</v>
      </c>
      <c r="E987" s="91">
        <v>1</v>
      </c>
      <c r="F987" s="86" t="s">
        <v>21</v>
      </c>
    </row>
    <row r="988" spans="1:6" ht="15.75" thickBot="1">
      <c r="A988" s="88">
        <v>3815</v>
      </c>
      <c r="B988" s="85">
        <v>4069</v>
      </c>
      <c r="C988" s="86" t="s">
        <v>1614</v>
      </c>
      <c r="D988" s="86" t="s">
        <v>785</v>
      </c>
      <c r="E988" s="91">
        <v>1</v>
      </c>
      <c r="F988" s="86" t="s">
        <v>21</v>
      </c>
    </row>
    <row r="989" spans="1:6" ht="15.75" thickBot="1">
      <c r="A989" s="88">
        <v>3896</v>
      </c>
      <c r="B989" s="85">
        <v>4610</v>
      </c>
      <c r="C989" s="86" t="s">
        <v>1613</v>
      </c>
      <c r="D989" s="86" t="s">
        <v>786</v>
      </c>
      <c r="E989" s="91">
        <v>4</v>
      </c>
      <c r="F989" s="86" t="s">
        <v>21</v>
      </c>
    </row>
    <row r="990" spans="1:6" ht="15.75" thickBot="1">
      <c r="A990" s="88">
        <v>3508</v>
      </c>
      <c r="B990" s="85">
        <v>4225</v>
      </c>
      <c r="C990" s="86" t="s">
        <v>1609</v>
      </c>
      <c r="D990" s="86" t="s">
        <v>787</v>
      </c>
      <c r="E990" s="91">
        <v>1</v>
      </c>
      <c r="F990" s="86" t="s">
        <v>21</v>
      </c>
    </row>
    <row r="991" spans="1:6" ht="15.75" thickBot="1">
      <c r="A991" s="88">
        <v>3364</v>
      </c>
      <c r="B991" s="85">
        <v>4215</v>
      </c>
      <c r="C991" s="86" t="s">
        <v>1609</v>
      </c>
      <c r="D991" s="86" t="s">
        <v>788</v>
      </c>
      <c r="E991" s="91">
        <v>1</v>
      </c>
      <c r="F991" s="86" t="s">
        <v>21</v>
      </c>
    </row>
    <row r="992" spans="1:6" ht="15.75" thickBot="1">
      <c r="A992" s="88">
        <v>3552</v>
      </c>
      <c r="B992" s="85">
        <v>4501</v>
      </c>
      <c r="C992" s="86" t="s">
        <v>1612</v>
      </c>
      <c r="D992" s="86" t="s">
        <v>789</v>
      </c>
      <c r="E992" s="91">
        <v>1</v>
      </c>
      <c r="F992" s="86" t="s">
        <v>21</v>
      </c>
    </row>
    <row r="993" spans="1:6" ht="15.75" thickBot="1">
      <c r="A993" s="88">
        <v>3641</v>
      </c>
      <c r="B993" s="85">
        <v>4311</v>
      </c>
      <c r="C993" s="86" t="s">
        <v>1619</v>
      </c>
      <c r="D993" s="86" t="s">
        <v>790</v>
      </c>
      <c r="E993" s="91">
        <v>5</v>
      </c>
      <c r="F993" s="86" t="s">
        <v>21</v>
      </c>
    </row>
    <row r="994" spans="1:6" ht="15.75" thickBot="1">
      <c r="A994" s="88">
        <v>3479</v>
      </c>
      <c r="B994" s="85">
        <v>4740</v>
      </c>
      <c r="C994" s="86" t="s">
        <v>791</v>
      </c>
      <c r="D994" s="86" t="s">
        <v>791</v>
      </c>
      <c r="E994" s="91">
        <v>2</v>
      </c>
      <c r="F994" s="86" t="s">
        <v>21</v>
      </c>
    </row>
    <row r="995" spans="1:6" ht="15.75" thickBot="1">
      <c r="A995" s="88">
        <v>3681</v>
      </c>
      <c r="B995" s="85">
        <v>4552</v>
      </c>
      <c r="C995" s="86" t="s">
        <v>1616</v>
      </c>
      <c r="D995" s="86" t="s">
        <v>792</v>
      </c>
      <c r="E995" s="91">
        <v>5</v>
      </c>
      <c r="F995" s="86" t="s">
        <v>21</v>
      </c>
    </row>
    <row r="996" spans="1:6" ht="15.75" thickBot="1">
      <c r="A996" s="88">
        <v>3478</v>
      </c>
      <c r="B996" s="85">
        <v>4880</v>
      </c>
      <c r="C996" s="86" t="s">
        <v>1620</v>
      </c>
      <c r="D996" s="86" t="s">
        <v>793</v>
      </c>
      <c r="E996" s="91">
        <v>4</v>
      </c>
      <c r="F996" s="86" t="s">
        <v>21</v>
      </c>
    </row>
    <row r="997" spans="1:6" ht="15.75" thickBot="1">
      <c r="A997" s="88">
        <v>6438</v>
      </c>
      <c r="B997" s="85">
        <v>4020</v>
      </c>
      <c r="C997" s="86" t="s">
        <v>1612</v>
      </c>
      <c r="D997" s="86" t="s">
        <v>794</v>
      </c>
      <c r="E997" s="91">
        <v>1</v>
      </c>
      <c r="F997" s="86" t="s">
        <v>21</v>
      </c>
    </row>
    <row r="998" spans="1:6" ht="15.75" thickBot="1">
      <c r="A998" s="88">
        <v>5170</v>
      </c>
      <c r="B998" s="85">
        <v>4165</v>
      </c>
      <c r="C998" s="86" t="s">
        <v>1610</v>
      </c>
      <c r="D998" s="86" t="s">
        <v>795</v>
      </c>
      <c r="E998" s="91">
        <v>1</v>
      </c>
      <c r="F998" s="86" t="s">
        <v>21</v>
      </c>
    </row>
    <row r="999" spans="1:6" ht="15.75" thickBot="1">
      <c r="A999" s="88">
        <v>3838</v>
      </c>
      <c r="B999" s="85">
        <v>4022</v>
      </c>
      <c r="C999" s="86" t="s">
        <v>1612</v>
      </c>
      <c r="D999" s="86" t="s">
        <v>796</v>
      </c>
      <c r="E999" s="91">
        <v>1</v>
      </c>
      <c r="F999" s="86" t="s">
        <v>21</v>
      </c>
    </row>
    <row r="1000" spans="1:6" ht="15.75" thickBot="1">
      <c r="A1000" s="88">
        <v>12323</v>
      </c>
      <c r="B1000" s="85">
        <v>4815</v>
      </c>
      <c r="C1000" s="86" t="s">
        <v>1617</v>
      </c>
      <c r="D1000" s="86" t="s">
        <v>797</v>
      </c>
      <c r="E1000" s="91">
        <v>2</v>
      </c>
      <c r="F1000" s="86" t="s">
        <v>21</v>
      </c>
    </row>
    <row r="1001" spans="1:6" ht="15.75" thickBot="1">
      <c r="A1001" s="88">
        <v>3398</v>
      </c>
      <c r="B1001" s="85">
        <v>4127</v>
      </c>
      <c r="C1001" s="86" t="s">
        <v>1615</v>
      </c>
      <c r="D1001" s="86" t="s">
        <v>746</v>
      </c>
      <c r="E1001" s="91">
        <v>1</v>
      </c>
      <c r="F1001" s="86" t="s">
        <v>21</v>
      </c>
    </row>
    <row r="1002" spans="1:6" ht="15.75" thickBot="1">
      <c r="A1002" s="88">
        <v>12326</v>
      </c>
      <c r="B1002" s="85">
        <v>4875</v>
      </c>
      <c r="C1002" s="86" t="s">
        <v>1620</v>
      </c>
      <c r="D1002" s="86" t="s">
        <v>798</v>
      </c>
      <c r="E1002" s="91">
        <v>7</v>
      </c>
      <c r="F1002" s="86" t="s">
        <v>21</v>
      </c>
    </row>
    <row r="1003" spans="1:6" ht="15.75" thickBot="1">
      <c r="A1003" s="88">
        <v>12327</v>
      </c>
      <c r="B1003" s="85">
        <v>4875</v>
      </c>
      <c r="C1003" s="86" t="s">
        <v>1620</v>
      </c>
      <c r="D1003" s="86" t="s">
        <v>798</v>
      </c>
      <c r="E1003" s="91">
        <v>7</v>
      </c>
      <c r="F1003" s="86" t="s">
        <v>21</v>
      </c>
    </row>
    <row r="1004" spans="1:6" ht="15.75" thickBot="1">
      <c r="A1004" s="88">
        <v>3384</v>
      </c>
      <c r="B1004" s="85">
        <v>4109</v>
      </c>
      <c r="C1004" s="86" t="s">
        <v>1610</v>
      </c>
      <c r="D1004" s="86" t="s">
        <v>799</v>
      </c>
      <c r="E1004" s="91">
        <v>1</v>
      </c>
      <c r="F1004" s="86" t="s">
        <v>21</v>
      </c>
    </row>
    <row r="1005" spans="1:6" ht="15.75" thickBot="1">
      <c r="A1005" s="88">
        <v>3660</v>
      </c>
      <c r="B1005" s="85">
        <v>4228</v>
      </c>
      <c r="C1005" s="86" t="s">
        <v>1609</v>
      </c>
      <c r="D1005" s="86" t="s">
        <v>800</v>
      </c>
      <c r="E1005" s="91">
        <v>1</v>
      </c>
      <c r="F1005" s="86" t="s">
        <v>21</v>
      </c>
    </row>
    <row r="1006" spans="1:6" ht="15.75" thickBot="1">
      <c r="A1006" s="88">
        <v>3507</v>
      </c>
      <c r="B1006" s="85">
        <v>4313</v>
      </c>
      <c r="C1006" s="86" t="s">
        <v>1619</v>
      </c>
      <c r="D1006" s="86" t="s">
        <v>801</v>
      </c>
      <c r="E1006" s="91">
        <v>5</v>
      </c>
      <c r="F1006" s="86" t="s">
        <v>21</v>
      </c>
    </row>
    <row r="1007" spans="1:6" ht="15.75" thickBot="1">
      <c r="A1007" s="88">
        <v>3780</v>
      </c>
      <c r="B1007" s="85">
        <v>4350</v>
      </c>
      <c r="C1007" s="86" t="s">
        <v>1611</v>
      </c>
      <c r="D1007" s="86" t="s">
        <v>730</v>
      </c>
      <c r="E1007" s="91">
        <v>2</v>
      </c>
      <c r="F1007" s="86" t="s">
        <v>21</v>
      </c>
    </row>
    <row r="1008" spans="1:6" ht="15.75" thickBot="1">
      <c r="A1008" s="88">
        <v>3399</v>
      </c>
      <c r="B1008" s="85">
        <v>4814</v>
      </c>
      <c r="C1008" s="86" t="s">
        <v>1617</v>
      </c>
      <c r="D1008" s="86" t="s">
        <v>802</v>
      </c>
      <c r="E1008" s="91">
        <v>2</v>
      </c>
      <c r="F1008" s="86" t="s">
        <v>21</v>
      </c>
    </row>
    <row r="1009" spans="1:6" ht="15.75" thickBot="1">
      <c r="A1009" s="88">
        <v>3542</v>
      </c>
      <c r="B1009" s="85">
        <v>4575</v>
      </c>
      <c r="C1009" s="86" t="s">
        <v>1616</v>
      </c>
      <c r="D1009" s="86" t="s">
        <v>803</v>
      </c>
      <c r="E1009" s="91">
        <v>1</v>
      </c>
      <c r="F1009" s="86" t="s">
        <v>21</v>
      </c>
    </row>
    <row r="1010" spans="1:6" ht="15.75" thickBot="1">
      <c r="A1010" s="88">
        <v>3795</v>
      </c>
      <c r="B1010" s="85">
        <v>4178</v>
      </c>
      <c r="C1010" s="86" t="s">
        <v>1610</v>
      </c>
      <c r="D1010" s="86" t="s">
        <v>804</v>
      </c>
      <c r="E1010" s="91">
        <v>1</v>
      </c>
      <c r="F1010" s="86" t="s">
        <v>21</v>
      </c>
    </row>
    <row r="1011" spans="1:6" ht="15.75" thickBot="1">
      <c r="A1011" s="88">
        <v>3679</v>
      </c>
      <c r="B1011" s="85">
        <v>4655</v>
      </c>
      <c r="C1011" s="86" t="s">
        <v>1613</v>
      </c>
      <c r="D1011" s="86" t="s">
        <v>805</v>
      </c>
      <c r="E1011" s="91">
        <v>2</v>
      </c>
      <c r="F1011" s="86" t="s">
        <v>21</v>
      </c>
    </row>
    <row r="1012" spans="1:6" ht="15.75" thickBot="1">
      <c r="A1012" s="88">
        <v>3783</v>
      </c>
      <c r="B1012" s="85">
        <v>4115</v>
      </c>
      <c r="C1012" s="86" t="s">
        <v>1610</v>
      </c>
      <c r="D1012" s="86" t="s">
        <v>740</v>
      </c>
      <c r="E1012" s="91">
        <v>1</v>
      </c>
      <c r="F1012" s="86" t="s">
        <v>21</v>
      </c>
    </row>
    <row r="1013" spans="1:6" ht="15.75" thickBot="1">
      <c r="A1013" s="88">
        <v>3637</v>
      </c>
      <c r="B1013" s="85">
        <v>4109</v>
      </c>
      <c r="C1013" s="86" t="s">
        <v>1610</v>
      </c>
      <c r="D1013" s="86" t="s">
        <v>799</v>
      </c>
      <c r="E1013" s="91">
        <v>1</v>
      </c>
      <c r="F1013" s="86" t="s">
        <v>21</v>
      </c>
    </row>
    <row r="1014" spans="1:6" ht="15.75" thickBot="1">
      <c r="A1014" s="88">
        <v>3608</v>
      </c>
      <c r="B1014" s="85">
        <v>4551</v>
      </c>
      <c r="C1014" s="86" t="s">
        <v>1616</v>
      </c>
      <c r="D1014" s="86" t="s">
        <v>769</v>
      </c>
      <c r="E1014" s="91">
        <v>1</v>
      </c>
      <c r="F1014" s="86" t="s">
        <v>21</v>
      </c>
    </row>
    <row r="1015" spans="1:6" ht="15.75" thickBot="1">
      <c r="A1015" s="88">
        <v>3649</v>
      </c>
      <c r="B1015" s="85">
        <v>4650</v>
      </c>
      <c r="C1015" s="86" t="s">
        <v>1613</v>
      </c>
      <c r="D1015" s="86" t="s">
        <v>806</v>
      </c>
      <c r="E1015" s="91">
        <v>3</v>
      </c>
      <c r="F1015" s="86" t="s">
        <v>21</v>
      </c>
    </row>
    <row r="1016" spans="1:6" ht="15.75" thickBot="1">
      <c r="A1016" s="88">
        <v>3655</v>
      </c>
      <c r="B1016" s="85">
        <v>4805</v>
      </c>
      <c r="C1016" s="86" t="s">
        <v>1617</v>
      </c>
      <c r="D1016" s="86" t="s">
        <v>807</v>
      </c>
      <c r="E1016" s="91">
        <v>4</v>
      </c>
      <c r="F1016" s="86" t="s">
        <v>21</v>
      </c>
    </row>
    <row r="1017" spans="1:6" ht="15.75" thickBot="1">
      <c r="A1017" s="88">
        <v>3437</v>
      </c>
      <c r="B1017" s="85">
        <v>4069</v>
      </c>
      <c r="C1017" s="86" t="s">
        <v>1614</v>
      </c>
      <c r="D1017" s="86" t="s">
        <v>808</v>
      </c>
      <c r="E1017" s="91">
        <v>1</v>
      </c>
      <c r="F1017" s="86" t="s">
        <v>21</v>
      </c>
    </row>
    <row r="1018" spans="1:6" ht="15.75" thickBot="1">
      <c r="A1018" s="88">
        <v>3706</v>
      </c>
      <c r="B1018" s="85">
        <v>4670</v>
      </c>
      <c r="C1018" s="86" t="s">
        <v>1613</v>
      </c>
      <c r="D1018" s="86" t="s">
        <v>809</v>
      </c>
      <c r="E1018" s="91">
        <v>2</v>
      </c>
      <c r="F1018" s="86" t="s">
        <v>21</v>
      </c>
    </row>
    <row r="1019" spans="1:6" ht="15.75" thickBot="1">
      <c r="A1019" s="88">
        <v>3428</v>
      </c>
      <c r="B1019" s="85">
        <v>4870</v>
      </c>
      <c r="C1019" s="86" t="s">
        <v>1620</v>
      </c>
      <c r="D1019" s="86" t="s">
        <v>782</v>
      </c>
      <c r="E1019" s="91">
        <v>2</v>
      </c>
      <c r="F1019" s="86" t="s">
        <v>21</v>
      </c>
    </row>
    <row r="1020" spans="1:6" ht="15.75" thickBot="1">
      <c r="A1020" s="88">
        <v>3438</v>
      </c>
      <c r="B1020" s="85">
        <v>4510</v>
      </c>
      <c r="C1020" s="86" t="s">
        <v>1612</v>
      </c>
      <c r="D1020" s="86" t="s">
        <v>731</v>
      </c>
      <c r="E1020" s="91">
        <v>1</v>
      </c>
      <c r="F1020" s="86" t="s">
        <v>21</v>
      </c>
    </row>
    <row r="1021" spans="1:6" ht="15.75" thickBot="1">
      <c r="A1021" s="88">
        <v>3610</v>
      </c>
      <c r="B1021" s="85">
        <v>4223</v>
      </c>
      <c r="C1021" s="86" t="s">
        <v>1609</v>
      </c>
      <c r="D1021" s="86" t="s">
        <v>810</v>
      </c>
      <c r="E1021" s="91">
        <v>1</v>
      </c>
      <c r="F1021" s="86" t="s">
        <v>21</v>
      </c>
    </row>
    <row r="1022" spans="1:6" ht="15.75" thickBot="1">
      <c r="A1022" s="88">
        <v>7015</v>
      </c>
      <c r="B1022" s="85">
        <v>4814</v>
      </c>
      <c r="C1022" s="86" t="s">
        <v>1617</v>
      </c>
      <c r="D1022" s="86" t="s">
        <v>802</v>
      </c>
      <c r="E1022" s="91">
        <v>2</v>
      </c>
      <c r="F1022" s="86" t="s">
        <v>21</v>
      </c>
    </row>
    <row r="1023" spans="1:6" ht="15.75" thickBot="1">
      <c r="A1023" s="88">
        <v>3639</v>
      </c>
      <c r="B1023" s="85">
        <v>4503</v>
      </c>
      <c r="C1023" s="86" t="s">
        <v>1612</v>
      </c>
      <c r="D1023" s="86" t="s">
        <v>811</v>
      </c>
      <c r="E1023" s="91">
        <v>1</v>
      </c>
      <c r="F1023" s="86" t="s">
        <v>21</v>
      </c>
    </row>
    <row r="1024" spans="1:6" ht="15.75" thickBot="1">
      <c r="A1024" s="88">
        <v>3449</v>
      </c>
      <c r="B1024" s="85">
        <v>4305</v>
      </c>
      <c r="C1024" s="86" t="s">
        <v>1619</v>
      </c>
      <c r="D1024" s="86" t="s">
        <v>812</v>
      </c>
      <c r="E1024" s="91">
        <v>1</v>
      </c>
      <c r="F1024" s="86" t="s">
        <v>21</v>
      </c>
    </row>
    <row r="1025" spans="1:6" ht="15.75" thickBot="1">
      <c r="A1025" s="88">
        <v>5643</v>
      </c>
      <c r="B1025" s="85">
        <v>4164</v>
      </c>
      <c r="C1025" s="86" t="s">
        <v>1610</v>
      </c>
      <c r="D1025" s="86" t="s">
        <v>813</v>
      </c>
      <c r="E1025" s="91">
        <v>1</v>
      </c>
      <c r="F1025" s="86" t="s">
        <v>21</v>
      </c>
    </row>
    <row r="1026" spans="1:6" ht="15.75" thickBot="1">
      <c r="A1026" s="88">
        <v>3426</v>
      </c>
      <c r="B1026" s="85">
        <v>4730</v>
      </c>
      <c r="C1026" s="86" t="s">
        <v>290</v>
      </c>
      <c r="D1026" s="86" t="s">
        <v>814</v>
      </c>
      <c r="E1026" s="91">
        <v>7</v>
      </c>
      <c r="F1026" s="86" t="s">
        <v>21</v>
      </c>
    </row>
    <row r="1027" spans="1:6" ht="15.75" thickBot="1">
      <c r="A1027" s="88">
        <v>3900</v>
      </c>
      <c r="B1027" s="85">
        <v>4730</v>
      </c>
      <c r="C1027" s="86" t="s">
        <v>290</v>
      </c>
      <c r="D1027" s="86" t="s">
        <v>814</v>
      </c>
      <c r="E1027" s="91">
        <v>7</v>
      </c>
      <c r="F1027" s="86" t="s">
        <v>21</v>
      </c>
    </row>
    <row r="1028" spans="1:6" ht="15.75" thickBot="1">
      <c r="A1028" s="88">
        <v>3643</v>
      </c>
      <c r="B1028" s="85">
        <v>4810</v>
      </c>
      <c r="C1028" s="86" t="s">
        <v>1617</v>
      </c>
      <c r="D1028" s="86" t="s">
        <v>815</v>
      </c>
      <c r="E1028" s="91">
        <v>2</v>
      </c>
      <c r="F1028" s="86" t="s">
        <v>21</v>
      </c>
    </row>
    <row r="1029" spans="1:6" ht="15.75" thickBot="1">
      <c r="A1029" s="88">
        <v>3456</v>
      </c>
      <c r="B1029" s="85">
        <v>4710</v>
      </c>
      <c r="C1029" s="86" t="s">
        <v>1618</v>
      </c>
      <c r="D1029" s="86" t="s">
        <v>816</v>
      </c>
      <c r="E1029" s="91">
        <v>5</v>
      </c>
      <c r="F1029" s="86" t="s">
        <v>21</v>
      </c>
    </row>
    <row r="1030" spans="1:6" ht="15.75" thickBot="1">
      <c r="A1030" s="88">
        <v>5641</v>
      </c>
      <c r="B1030" s="85">
        <v>4133</v>
      </c>
      <c r="C1030" s="86" t="s">
        <v>1615</v>
      </c>
      <c r="D1030" s="86" t="s">
        <v>760</v>
      </c>
      <c r="E1030" s="91">
        <v>1</v>
      </c>
      <c r="F1030" s="86" t="s">
        <v>21</v>
      </c>
    </row>
    <row r="1031" spans="1:6" ht="15.75" thickBot="1">
      <c r="A1031" s="88">
        <v>5640</v>
      </c>
      <c r="B1031" s="85">
        <v>4572</v>
      </c>
      <c r="C1031" s="86" t="s">
        <v>1616</v>
      </c>
      <c r="D1031" s="86" t="s">
        <v>817</v>
      </c>
      <c r="E1031" s="91">
        <v>1</v>
      </c>
      <c r="F1031" s="86" t="s">
        <v>21</v>
      </c>
    </row>
    <row r="1032" spans="1:6" ht="15.75" thickBot="1">
      <c r="A1032" s="88">
        <v>3678</v>
      </c>
      <c r="B1032" s="85">
        <v>4350</v>
      </c>
      <c r="C1032" s="86" t="s">
        <v>1611</v>
      </c>
      <c r="D1032" s="86" t="s">
        <v>818</v>
      </c>
      <c r="E1032" s="91">
        <v>2</v>
      </c>
      <c r="F1032" s="86" t="s">
        <v>21</v>
      </c>
    </row>
    <row r="1033" spans="1:6" ht="15.75" thickBot="1">
      <c r="A1033" s="88">
        <v>3513</v>
      </c>
      <c r="B1033" s="85">
        <v>4560</v>
      </c>
      <c r="C1033" s="86" t="s">
        <v>1616</v>
      </c>
      <c r="D1033" s="86" t="s">
        <v>819</v>
      </c>
      <c r="E1033" s="91">
        <v>1</v>
      </c>
      <c r="F1033" s="86" t="s">
        <v>21</v>
      </c>
    </row>
    <row r="1034" spans="1:6" ht="15.75" thickBot="1">
      <c r="A1034" s="88">
        <v>5529</v>
      </c>
      <c r="B1034" s="85">
        <v>4507</v>
      </c>
      <c r="C1034" s="86" t="s">
        <v>1612</v>
      </c>
      <c r="D1034" s="86" t="s">
        <v>820</v>
      </c>
      <c r="E1034" s="91">
        <v>2</v>
      </c>
      <c r="F1034" s="86" t="s">
        <v>21</v>
      </c>
    </row>
    <row r="1035" spans="1:6" ht="15.75" thickBot="1">
      <c r="A1035" s="88">
        <v>3710</v>
      </c>
      <c r="B1035" s="85">
        <v>4017</v>
      </c>
      <c r="C1035" s="86" t="s">
        <v>1614</v>
      </c>
      <c r="D1035" s="86" t="s">
        <v>821</v>
      </c>
      <c r="E1035" s="91">
        <v>1</v>
      </c>
      <c r="F1035" s="86" t="s">
        <v>21</v>
      </c>
    </row>
    <row r="1036" spans="1:6" ht="15.75" thickBot="1">
      <c r="A1036" s="88">
        <v>3572</v>
      </c>
      <c r="B1036" s="85">
        <v>4215</v>
      </c>
      <c r="C1036" s="86" t="s">
        <v>1609</v>
      </c>
      <c r="D1036" s="86" t="s">
        <v>822</v>
      </c>
      <c r="E1036" s="91">
        <v>1</v>
      </c>
      <c r="F1036" s="86" t="s">
        <v>21</v>
      </c>
    </row>
    <row r="1037" spans="1:6" ht="15.75" thickBot="1">
      <c r="A1037" s="88">
        <v>3403</v>
      </c>
      <c r="B1037" s="85">
        <v>4069</v>
      </c>
      <c r="C1037" s="86" t="s">
        <v>1614</v>
      </c>
      <c r="D1037" s="86" t="s">
        <v>785</v>
      </c>
      <c r="E1037" s="91">
        <v>1</v>
      </c>
      <c r="F1037" s="86" t="s">
        <v>21</v>
      </c>
    </row>
    <row r="1038" spans="1:6" ht="15.75" thickBot="1">
      <c r="A1038" s="88">
        <v>6454</v>
      </c>
      <c r="B1038" s="85">
        <v>4556</v>
      </c>
      <c r="C1038" s="86" t="s">
        <v>1616</v>
      </c>
      <c r="D1038" s="86" t="s">
        <v>823</v>
      </c>
      <c r="E1038" s="91">
        <v>1</v>
      </c>
      <c r="F1038" s="86" t="s">
        <v>21</v>
      </c>
    </row>
    <row r="1039" spans="1:6" ht="15.75" thickBot="1">
      <c r="A1039" s="88">
        <v>3846</v>
      </c>
      <c r="B1039" s="85">
        <v>4305</v>
      </c>
      <c r="C1039" s="86" t="s">
        <v>1619</v>
      </c>
      <c r="D1039" s="86" t="s">
        <v>824</v>
      </c>
      <c r="E1039" s="91">
        <v>1</v>
      </c>
      <c r="F1039" s="86" t="s">
        <v>21</v>
      </c>
    </row>
    <row r="1040" spans="1:6" ht="15.75" thickBot="1">
      <c r="A1040" s="88">
        <v>19423</v>
      </c>
      <c r="B1040" s="85">
        <v>4870</v>
      </c>
      <c r="C1040" s="86" t="s">
        <v>1620</v>
      </c>
      <c r="D1040" s="86" t="s">
        <v>825</v>
      </c>
      <c r="E1040" s="91">
        <v>2</v>
      </c>
      <c r="F1040" s="86" t="s">
        <v>21</v>
      </c>
    </row>
    <row r="1041" spans="1:6" ht="15.75" thickBot="1">
      <c r="A1041" s="88">
        <v>3374</v>
      </c>
      <c r="B1041" s="85">
        <v>4350</v>
      </c>
      <c r="C1041" s="86" t="s">
        <v>1611</v>
      </c>
      <c r="D1041" s="86" t="s">
        <v>826</v>
      </c>
      <c r="E1041" s="91">
        <v>2</v>
      </c>
      <c r="F1041" s="86" t="s">
        <v>21</v>
      </c>
    </row>
    <row r="1042" spans="1:6" ht="15.75" thickBot="1">
      <c r="A1042" s="88">
        <v>5304</v>
      </c>
      <c r="B1042" s="85">
        <v>4226</v>
      </c>
      <c r="C1042" s="86" t="s">
        <v>1609</v>
      </c>
      <c r="D1042" s="86" t="s">
        <v>827</v>
      </c>
      <c r="E1042" s="91">
        <v>1</v>
      </c>
      <c r="F1042" s="86" t="s">
        <v>21</v>
      </c>
    </row>
    <row r="1043" spans="1:6" ht="15.75" thickBot="1">
      <c r="A1043" s="88">
        <v>6820</v>
      </c>
      <c r="B1043" s="85">
        <v>4868</v>
      </c>
      <c r="C1043" s="86" t="s">
        <v>1620</v>
      </c>
      <c r="D1043" s="86" t="s">
        <v>828</v>
      </c>
      <c r="E1043" s="91">
        <v>2</v>
      </c>
      <c r="F1043" s="86" t="s">
        <v>21</v>
      </c>
    </row>
    <row r="1044" spans="1:6" ht="15.75" thickBot="1">
      <c r="A1044" s="88">
        <v>3792</v>
      </c>
      <c r="B1044" s="85">
        <v>4005</v>
      </c>
      <c r="C1044" s="86" t="s">
        <v>1614</v>
      </c>
      <c r="D1044" s="86" t="s">
        <v>829</v>
      </c>
      <c r="E1044" s="91">
        <v>1</v>
      </c>
      <c r="F1044" s="86" t="s">
        <v>21</v>
      </c>
    </row>
    <row r="1045" spans="1:6" ht="15.75" thickBot="1">
      <c r="A1045" s="88">
        <v>23358</v>
      </c>
      <c r="B1045" s="85">
        <v>4350</v>
      </c>
      <c r="C1045" s="86" t="s">
        <v>1611</v>
      </c>
      <c r="D1045" s="86" t="s">
        <v>830</v>
      </c>
      <c r="E1045" s="91">
        <v>2</v>
      </c>
      <c r="F1045" s="86" t="s">
        <v>21</v>
      </c>
    </row>
    <row r="1046" spans="1:6" ht="15.75" thickBot="1">
      <c r="A1046" s="88">
        <v>19364</v>
      </c>
      <c r="B1046" s="85">
        <v>4216</v>
      </c>
      <c r="C1046" s="86" t="s">
        <v>1609</v>
      </c>
      <c r="D1046" s="86" t="s">
        <v>831</v>
      </c>
      <c r="E1046" s="91">
        <v>1</v>
      </c>
      <c r="F1046" s="86" t="s">
        <v>21</v>
      </c>
    </row>
    <row r="1047" spans="1:6" ht="15.75" thickBot="1">
      <c r="A1047" s="88">
        <v>6819</v>
      </c>
      <c r="B1047" s="85">
        <v>4224</v>
      </c>
      <c r="C1047" s="86" t="s">
        <v>1609</v>
      </c>
      <c r="D1047" s="86" t="s">
        <v>832</v>
      </c>
      <c r="E1047" s="91">
        <v>1</v>
      </c>
      <c r="F1047" s="86" t="s">
        <v>21</v>
      </c>
    </row>
    <row r="1048" spans="1:6" ht="15.75" thickBot="1">
      <c r="A1048" s="88">
        <v>5584</v>
      </c>
      <c r="B1048" s="85">
        <v>4505</v>
      </c>
      <c r="C1048" s="86" t="s">
        <v>1612</v>
      </c>
      <c r="D1048" s="86" t="s">
        <v>833</v>
      </c>
      <c r="E1048" s="91">
        <v>1</v>
      </c>
      <c r="F1048" s="86" t="s">
        <v>21</v>
      </c>
    </row>
    <row r="1049" spans="1:6" ht="15.75" thickBot="1">
      <c r="A1049" s="88">
        <v>3380</v>
      </c>
      <c r="B1049" s="85">
        <v>4340</v>
      </c>
      <c r="C1049" s="86" t="s">
        <v>1619</v>
      </c>
      <c r="D1049" s="86" t="s">
        <v>834</v>
      </c>
      <c r="E1049" s="91">
        <v>2</v>
      </c>
      <c r="F1049" s="86" t="s">
        <v>21</v>
      </c>
    </row>
    <row r="1050" spans="1:6" ht="15.75" thickBot="1">
      <c r="A1050" s="88">
        <v>5652</v>
      </c>
      <c r="B1050" s="85">
        <v>4116</v>
      </c>
      <c r="C1050" s="86" t="s">
        <v>1610</v>
      </c>
      <c r="D1050" s="86" t="s">
        <v>835</v>
      </c>
      <c r="E1050" s="91">
        <v>1</v>
      </c>
      <c r="F1050" s="86" t="s">
        <v>21</v>
      </c>
    </row>
    <row r="1051" spans="1:6" ht="15.75" thickBot="1">
      <c r="A1051" s="88">
        <v>3625</v>
      </c>
      <c r="B1051" s="85">
        <v>4551</v>
      </c>
      <c r="C1051" s="86" t="s">
        <v>1616</v>
      </c>
      <c r="D1051" s="86" t="s">
        <v>836</v>
      </c>
      <c r="E1051" s="91">
        <v>1</v>
      </c>
      <c r="F1051" s="86" t="s">
        <v>21</v>
      </c>
    </row>
    <row r="1052" spans="1:6" ht="15.75" thickBot="1">
      <c r="A1052" s="88">
        <v>3905</v>
      </c>
      <c r="B1052" s="85">
        <v>4551</v>
      </c>
      <c r="C1052" s="86" t="s">
        <v>1616</v>
      </c>
      <c r="D1052" s="86" t="s">
        <v>773</v>
      </c>
      <c r="E1052" s="91">
        <v>1</v>
      </c>
      <c r="F1052" s="86" t="s">
        <v>21</v>
      </c>
    </row>
    <row r="1053" spans="1:6" ht="15.75" thickBot="1">
      <c r="A1053" s="88">
        <v>3382</v>
      </c>
      <c r="B1053" s="85">
        <v>4850</v>
      </c>
      <c r="C1053" s="86" t="s">
        <v>1617</v>
      </c>
      <c r="D1053" s="86" t="s">
        <v>837</v>
      </c>
      <c r="E1053" s="91">
        <v>6</v>
      </c>
      <c r="F1053" s="86" t="s">
        <v>21</v>
      </c>
    </row>
    <row r="1054" spans="1:6" ht="15.75" thickBot="1">
      <c r="A1054" s="88">
        <v>3510</v>
      </c>
      <c r="B1054" s="85">
        <v>4075</v>
      </c>
      <c r="C1054" s="86" t="s">
        <v>1610</v>
      </c>
      <c r="D1054" s="86" t="s">
        <v>838</v>
      </c>
      <c r="E1054" s="91">
        <v>1</v>
      </c>
      <c r="F1054" s="86" t="s">
        <v>21</v>
      </c>
    </row>
    <row r="1055" spans="1:6" ht="15.75" thickBot="1">
      <c r="A1055" s="88">
        <v>3801</v>
      </c>
      <c r="B1055" s="85">
        <v>4850</v>
      </c>
      <c r="C1055" s="86" t="s">
        <v>1617</v>
      </c>
      <c r="D1055" s="86" t="s">
        <v>837</v>
      </c>
      <c r="E1055" s="91">
        <v>6</v>
      </c>
      <c r="F1055" s="86" t="s">
        <v>21</v>
      </c>
    </row>
    <row r="1056" spans="1:6" ht="15.75" thickBot="1">
      <c r="A1056" s="88">
        <v>3859</v>
      </c>
      <c r="B1056" s="85">
        <v>4075</v>
      </c>
      <c r="C1056" s="86" t="s">
        <v>1610</v>
      </c>
      <c r="D1056" s="86" t="s">
        <v>838</v>
      </c>
      <c r="E1056" s="91">
        <v>1</v>
      </c>
      <c r="F1056" s="86" t="s">
        <v>21</v>
      </c>
    </row>
    <row r="1057" spans="1:6" ht="15.75" thickBot="1">
      <c r="A1057" s="88">
        <v>6825</v>
      </c>
      <c r="B1057" s="85">
        <v>4157</v>
      </c>
      <c r="C1057" s="86" t="s">
        <v>1610</v>
      </c>
      <c r="D1057" s="86" t="s">
        <v>839</v>
      </c>
      <c r="E1057" s="91">
        <v>1</v>
      </c>
      <c r="F1057" s="86" t="s">
        <v>21</v>
      </c>
    </row>
    <row r="1058" spans="1:6" ht="15.75" thickBot="1">
      <c r="A1058" s="88">
        <v>3634</v>
      </c>
      <c r="B1058" s="85">
        <v>4703</v>
      </c>
      <c r="C1058" s="86" t="s">
        <v>1618</v>
      </c>
      <c r="D1058" s="86" t="s">
        <v>770</v>
      </c>
      <c r="E1058" s="91">
        <v>3</v>
      </c>
      <c r="F1058" s="86" t="s">
        <v>21</v>
      </c>
    </row>
    <row r="1059" spans="1:6" ht="15.75" thickBot="1">
      <c r="A1059" s="88">
        <v>12349</v>
      </c>
      <c r="B1059" s="85">
        <v>4878</v>
      </c>
      <c r="C1059" s="86" t="s">
        <v>1620</v>
      </c>
      <c r="D1059" s="86" t="s">
        <v>840</v>
      </c>
      <c r="E1059" s="91">
        <v>2</v>
      </c>
      <c r="F1059" s="86" t="s">
        <v>21</v>
      </c>
    </row>
    <row r="1060" spans="1:6" ht="15.75" thickBot="1">
      <c r="A1060" s="88">
        <v>3500</v>
      </c>
      <c r="B1060" s="85">
        <v>4849</v>
      </c>
      <c r="C1060" s="86" t="s">
        <v>1620</v>
      </c>
      <c r="D1060" s="86" t="s">
        <v>841</v>
      </c>
      <c r="E1060" s="91">
        <v>5</v>
      </c>
      <c r="F1060" s="86" t="s">
        <v>21</v>
      </c>
    </row>
    <row r="1061" spans="1:6" ht="15.75" thickBot="1">
      <c r="A1061" s="88">
        <v>19363</v>
      </c>
      <c r="B1061" s="85">
        <v>4352</v>
      </c>
      <c r="C1061" s="86" t="s">
        <v>1611</v>
      </c>
      <c r="D1061" s="86" t="s">
        <v>842</v>
      </c>
      <c r="E1061" s="91">
        <v>2</v>
      </c>
      <c r="F1061" s="86" t="s">
        <v>21</v>
      </c>
    </row>
    <row r="1062" spans="1:6" ht="15.75" thickBot="1">
      <c r="A1062" s="88">
        <v>7353</v>
      </c>
      <c r="B1062" s="85">
        <v>4213</v>
      </c>
      <c r="C1062" s="86" t="s">
        <v>1609</v>
      </c>
      <c r="D1062" s="86" t="s">
        <v>843</v>
      </c>
      <c r="E1062" s="91">
        <v>1</v>
      </c>
      <c r="F1062" s="86" t="s">
        <v>21</v>
      </c>
    </row>
    <row r="1063" spans="1:6" ht="15.75" thickBot="1">
      <c r="A1063" s="88">
        <v>3401</v>
      </c>
      <c r="B1063" s="85">
        <v>4030</v>
      </c>
      <c r="C1063" s="86" t="s">
        <v>1614</v>
      </c>
      <c r="D1063" s="86" t="s">
        <v>844</v>
      </c>
      <c r="E1063" s="91">
        <v>1</v>
      </c>
      <c r="F1063" s="86" t="s">
        <v>21</v>
      </c>
    </row>
    <row r="1064" spans="1:6" ht="15.75" thickBot="1">
      <c r="A1064" s="88">
        <v>3404</v>
      </c>
      <c r="B1064" s="85">
        <v>4305</v>
      </c>
      <c r="C1064" s="86" t="s">
        <v>1619</v>
      </c>
      <c r="D1064" s="86" t="s">
        <v>845</v>
      </c>
      <c r="E1064" s="91">
        <v>1</v>
      </c>
      <c r="F1064" s="86" t="s">
        <v>21</v>
      </c>
    </row>
    <row r="1065" spans="1:6" ht="15.75" thickBot="1">
      <c r="A1065" s="88">
        <v>8007</v>
      </c>
      <c r="B1065" s="85">
        <v>4811</v>
      </c>
      <c r="C1065" s="86" t="s">
        <v>1617</v>
      </c>
      <c r="D1065" s="86" t="s">
        <v>846</v>
      </c>
      <c r="E1065" s="91">
        <v>2</v>
      </c>
      <c r="F1065" s="86" t="s">
        <v>21</v>
      </c>
    </row>
    <row r="1066" spans="1:6" ht="15.75" thickBot="1">
      <c r="A1066" s="88">
        <v>3405</v>
      </c>
      <c r="B1066" s="85">
        <v>4059</v>
      </c>
      <c r="C1066" s="86" t="s">
        <v>1614</v>
      </c>
      <c r="D1066" s="86" t="s">
        <v>847</v>
      </c>
      <c r="E1066" s="91">
        <v>1</v>
      </c>
      <c r="F1066" s="86" t="s">
        <v>21</v>
      </c>
    </row>
    <row r="1067" spans="1:6" ht="15.75" thickBot="1">
      <c r="A1067" s="88">
        <v>3402</v>
      </c>
      <c r="B1067" s="85">
        <v>4341</v>
      </c>
      <c r="C1067" s="86" t="s">
        <v>1619</v>
      </c>
      <c r="D1067" s="86" t="s">
        <v>848</v>
      </c>
      <c r="E1067" s="91">
        <v>5</v>
      </c>
      <c r="F1067" s="86" t="s">
        <v>21</v>
      </c>
    </row>
    <row r="1068" spans="1:6" ht="15.75" thickBot="1">
      <c r="A1068" s="88">
        <v>3618</v>
      </c>
      <c r="B1068" s="85">
        <v>4670</v>
      </c>
      <c r="C1068" s="86" t="s">
        <v>1613</v>
      </c>
      <c r="D1068" s="86" t="s">
        <v>849</v>
      </c>
      <c r="E1068" s="91">
        <v>2</v>
      </c>
      <c r="F1068" s="86" t="s">
        <v>21</v>
      </c>
    </row>
    <row r="1069" spans="1:6" ht="15.75" thickBot="1">
      <c r="A1069" s="88">
        <v>5380</v>
      </c>
      <c r="B1069" s="85">
        <v>4701</v>
      </c>
      <c r="C1069" s="86" t="s">
        <v>1618</v>
      </c>
      <c r="D1069" s="86" t="s">
        <v>850</v>
      </c>
      <c r="E1069" s="91">
        <v>2</v>
      </c>
      <c r="F1069" s="86" t="s">
        <v>21</v>
      </c>
    </row>
    <row r="1070" spans="1:6" ht="15.75" thickBot="1">
      <c r="A1070" s="88">
        <v>3615</v>
      </c>
      <c r="B1070" s="85">
        <v>4714</v>
      </c>
      <c r="C1070" s="86" t="s">
        <v>1618</v>
      </c>
      <c r="D1070" s="86" t="s">
        <v>851</v>
      </c>
      <c r="E1070" s="91">
        <v>5</v>
      </c>
      <c r="F1070" s="86" t="s">
        <v>21</v>
      </c>
    </row>
    <row r="1071" spans="1:6" ht="15.75" thickBot="1">
      <c r="A1071" s="88">
        <v>3635</v>
      </c>
      <c r="B1071" s="85">
        <v>4122</v>
      </c>
      <c r="C1071" s="86" t="s">
        <v>1610</v>
      </c>
      <c r="D1071" s="86" t="s">
        <v>852</v>
      </c>
      <c r="E1071" s="91">
        <v>1</v>
      </c>
      <c r="F1071" s="86" t="s">
        <v>21</v>
      </c>
    </row>
    <row r="1072" spans="1:6" ht="15.75" thickBot="1">
      <c r="A1072" s="88">
        <v>3434</v>
      </c>
      <c r="B1072" s="85">
        <v>4883</v>
      </c>
      <c r="C1072" s="86" t="s">
        <v>1620</v>
      </c>
      <c r="D1072" s="86" t="s">
        <v>853</v>
      </c>
      <c r="E1072" s="91">
        <v>4</v>
      </c>
      <c r="F1072" s="86" t="s">
        <v>21</v>
      </c>
    </row>
    <row r="1073" spans="1:6" ht="15.75" thickBot="1">
      <c r="A1073" s="88">
        <v>3537</v>
      </c>
      <c r="B1073" s="85">
        <v>4415</v>
      </c>
      <c r="C1073" s="86" t="s">
        <v>1611</v>
      </c>
      <c r="D1073" s="86" t="s">
        <v>854</v>
      </c>
      <c r="E1073" s="91">
        <v>5</v>
      </c>
      <c r="F1073" s="86" t="s">
        <v>21</v>
      </c>
    </row>
    <row r="1074" spans="1:6" ht="15.75" thickBot="1">
      <c r="A1074" s="88">
        <v>3581</v>
      </c>
      <c r="B1074" s="85">
        <v>4883</v>
      </c>
      <c r="C1074" s="86" t="s">
        <v>1620</v>
      </c>
      <c r="D1074" s="86" t="s">
        <v>853</v>
      </c>
      <c r="E1074" s="91">
        <v>4</v>
      </c>
      <c r="F1074" s="86" t="s">
        <v>21</v>
      </c>
    </row>
    <row r="1075" spans="1:6" ht="15.75" thickBot="1">
      <c r="A1075" s="88">
        <v>3492</v>
      </c>
      <c r="B1075" s="85">
        <v>4565</v>
      </c>
      <c r="C1075" s="86" t="s">
        <v>1616</v>
      </c>
      <c r="D1075" s="86" t="s">
        <v>855</v>
      </c>
      <c r="E1075" s="91">
        <v>1</v>
      </c>
      <c r="F1075" s="86" t="s">
        <v>21</v>
      </c>
    </row>
    <row r="1076" spans="1:6" ht="15.75" thickBot="1">
      <c r="A1076" s="88">
        <v>6109</v>
      </c>
      <c r="B1076" s="85">
        <v>4034</v>
      </c>
      <c r="C1076" s="86" t="s">
        <v>1614</v>
      </c>
      <c r="D1076" s="86" t="s">
        <v>856</v>
      </c>
      <c r="E1076" s="91">
        <v>1</v>
      </c>
      <c r="F1076" s="86" t="s">
        <v>21</v>
      </c>
    </row>
    <row r="1077" spans="1:6" ht="15.75" thickBot="1">
      <c r="A1077" s="88">
        <v>7352</v>
      </c>
      <c r="B1077" s="85">
        <v>4151</v>
      </c>
      <c r="C1077" s="86" t="s">
        <v>1610</v>
      </c>
      <c r="D1077" s="86" t="s">
        <v>857</v>
      </c>
      <c r="E1077" s="91">
        <v>1</v>
      </c>
      <c r="F1077" s="86" t="s">
        <v>21</v>
      </c>
    </row>
    <row r="1078" spans="1:6" ht="15.75" thickBot="1">
      <c r="A1078" s="88">
        <v>3446</v>
      </c>
      <c r="B1078" s="85">
        <v>4625</v>
      </c>
      <c r="C1078" s="86" t="s">
        <v>1613</v>
      </c>
      <c r="D1078" s="86" t="s">
        <v>858</v>
      </c>
      <c r="E1078" s="91">
        <v>5</v>
      </c>
      <c r="F1078" s="86" t="s">
        <v>21</v>
      </c>
    </row>
    <row r="1079" spans="1:6" ht="15.75" thickBot="1">
      <c r="A1079" s="88">
        <v>3566</v>
      </c>
      <c r="B1079" s="85">
        <v>4625</v>
      </c>
      <c r="C1079" s="86" t="s">
        <v>1613</v>
      </c>
      <c r="D1079" s="86" t="s">
        <v>858</v>
      </c>
      <c r="E1079" s="91">
        <v>5</v>
      </c>
      <c r="F1079" s="86" t="s">
        <v>21</v>
      </c>
    </row>
    <row r="1080" spans="1:6" ht="15.75" thickBot="1">
      <c r="A1080" s="88">
        <v>3414</v>
      </c>
      <c r="B1080" s="85">
        <v>4507</v>
      </c>
      <c r="C1080" s="86" t="s">
        <v>1612</v>
      </c>
      <c r="D1080" s="86" t="s">
        <v>820</v>
      </c>
      <c r="E1080" s="91">
        <v>2</v>
      </c>
      <c r="F1080" s="86" t="s">
        <v>21</v>
      </c>
    </row>
    <row r="1081" spans="1:6" ht="15.75" thickBot="1">
      <c r="A1081" s="88">
        <v>3466</v>
      </c>
      <c r="B1081" s="85">
        <v>4355</v>
      </c>
      <c r="C1081" s="86" t="s">
        <v>1611</v>
      </c>
      <c r="D1081" s="86" t="s">
        <v>859</v>
      </c>
      <c r="E1081" s="91">
        <v>5</v>
      </c>
      <c r="F1081" s="86" t="s">
        <v>21</v>
      </c>
    </row>
    <row r="1082" spans="1:6" ht="15.75" thickBot="1">
      <c r="A1082" s="88">
        <v>3419</v>
      </c>
      <c r="B1082" s="85">
        <v>4350</v>
      </c>
      <c r="C1082" s="86" t="s">
        <v>1611</v>
      </c>
      <c r="D1082" s="86" t="s">
        <v>860</v>
      </c>
      <c r="E1082" s="91">
        <v>2</v>
      </c>
      <c r="F1082" s="86" t="s">
        <v>21</v>
      </c>
    </row>
    <row r="1083" spans="1:6" ht="15.75" thickBot="1">
      <c r="A1083" s="88">
        <v>6456</v>
      </c>
      <c r="B1083" s="85">
        <v>4507</v>
      </c>
      <c r="C1083" s="86" t="s">
        <v>1612</v>
      </c>
      <c r="D1083" s="86" t="s">
        <v>820</v>
      </c>
      <c r="E1083" s="91">
        <v>2</v>
      </c>
      <c r="F1083" s="86" t="s">
        <v>21</v>
      </c>
    </row>
    <row r="1084" spans="1:6" ht="15.75" thickBot="1">
      <c r="A1084" s="88">
        <v>3481</v>
      </c>
      <c r="B1084" s="85">
        <v>4343</v>
      </c>
      <c r="C1084" s="86" t="s">
        <v>1611</v>
      </c>
      <c r="D1084" s="86" t="s">
        <v>861</v>
      </c>
      <c r="E1084" s="91">
        <v>4</v>
      </c>
      <c r="F1084" s="86" t="s">
        <v>21</v>
      </c>
    </row>
    <row r="1085" spans="1:6" ht="15.75" thickBot="1">
      <c r="A1085" s="88">
        <v>3878</v>
      </c>
      <c r="B1085" s="85">
        <v>4110</v>
      </c>
      <c r="C1085" s="86" t="s">
        <v>1610</v>
      </c>
      <c r="D1085" s="86" t="s">
        <v>862</v>
      </c>
      <c r="E1085" s="91">
        <v>1</v>
      </c>
      <c r="F1085" s="86" t="s">
        <v>21</v>
      </c>
    </row>
    <row r="1086" spans="1:6" ht="15.75" thickBot="1">
      <c r="A1086" s="88">
        <v>3584</v>
      </c>
      <c r="B1086" s="85">
        <v>4161</v>
      </c>
      <c r="C1086" s="86" t="s">
        <v>1610</v>
      </c>
      <c r="D1086" s="86" t="s">
        <v>763</v>
      </c>
      <c r="E1086" s="91">
        <v>1</v>
      </c>
      <c r="F1086" s="86" t="s">
        <v>21</v>
      </c>
    </row>
    <row r="1087" spans="1:6" ht="15.75" thickBot="1">
      <c r="A1087" s="88">
        <v>3788</v>
      </c>
      <c r="B1087" s="85">
        <v>4118</v>
      </c>
      <c r="C1087" s="86" t="s">
        <v>1615</v>
      </c>
      <c r="D1087" s="86" t="s">
        <v>863</v>
      </c>
      <c r="E1087" s="91">
        <v>1</v>
      </c>
      <c r="F1087" s="86" t="s">
        <v>21</v>
      </c>
    </row>
    <row r="1088" spans="1:6" ht="15.75" thickBot="1">
      <c r="A1088" s="88">
        <v>3676</v>
      </c>
      <c r="B1088" s="85">
        <v>4655</v>
      </c>
      <c r="C1088" s="86" t="s">
        <v>1613</v>
      </c>
      <c r="D1088" s="86" t="s">
        <v>781</v>
      </c>
      <c r="E1088" s="91">
        <v>2</v>
      </c>
      <c r="F1088" s="86" t="s">
        <v>21</v>
      </c>
    </row>
    <row r="1089" spans="1:6" ht="15.75" thickBot="1">
      <c r="A1089" s="88">
        <v>3416</v>
      </c>
      <c r="B1089" s="85">
        <v>4650</v>
      </c>
      <c r="C1089" s="86" t="s">
        <v>1613</v>
      </c>
      <c r="D1089" s="86" t="s">
        <v>806</v>
      </c>
      <c r="E1089" s="91">
        <v>3</v>
      </c>
      <c r="F1089" s="86" t="s">
        <v>21</v>
      </c>
    </row>
    <row r="1090" spans="1:6" ht="15.75" thickBot="1">
      <c r="A1090" s="88">
        <v>3415</v>
      </c>
      <c r="B1090" s="85">
        <v>4310</v>
      </c>
      <c r="C1090" s="86" t="s">
        <v>1619</v>
      </c>
      <c r="D1090" s="86" t="s">
        <v>864</v>
      </c>
      <c r="E1090" s="91">
        <v>5</v>
      </c>
      <c r="F1090" s="86" t="s">
        <v>21</v>
      </c>
    </row>
    <row r="1091" spans="1:6" ht="15.75" thickBot="1">
      <c r="A1091" s="88">
        <v>3417</v>
      </c>
      <c r="B1091" s="85">
        <v>4215</v>
      </c>
      <c r="C1091" s="86" t="s">
        <v>1609</v>
      </c>
      <c r="D1091" s="86" t="s">
        <v>724</v>
      </c>
      <c r="E1091" s="91">
        <v>1</v>
      </c>
      <c r="F1091" s="86" t="s">
        <v>21</v>
      </c>
    </row>
    <row r="1092" spans="1:6" ht="15.75" thickBot="1">
      <c r="A1092" s="88">
        <v>3602</v>
      </c>
      <c r="B1092" s="85">
        <v>4670</v>
      </c>
      <c r="C1092" s="86" t="s">
        <v>1613</v>
      </c>
      <c r="D1092" s="86" t="s">
        <v>865</v>
      </c>
      <c r="E1092" s="91">
        <v>2</v>
      </c>
      <c r="F1092" s="86" t="s">
        <v>21</v>
      </c>
    </row>
    <row r="1093" spans="1:6" ht="15.75" thickBot="1">
      <c r="A1093" s="88">
        <v>3546</v>
      </c>
      <c r="B1093" s="85">
        <v>4211</v>
      </c>
      <c r="C1093" s="86" t="s">
        <v>1609</v>
      </c>
      <c r="D1093" s="86" t="s">
        <v>866</v>
      </c>
      <c r="E1093" s="91">
        <v>1</v>
      </c>
      <c r="F1093" s="86" t="s">
        <v>21</v>
      </c>
    </row>
    <row r="1094" spans="1:6" ht="15.75" thickBot="1">
      <c r="A1094" s="88">
        <v>3420</v>
      </c>
      <c r="B1094" s="85">
        <v>4217</v>
      </c>
      <c r="C1094" s="86" t="s">
        <v>1609</v>
      </c>
      <c r="D1094" s="86" t="s">
        <v>867</v>
      </c>
      <c r="E1094" s="91">
        <v>1</v>
      </c>
      <c r="F1094" s="86" t="s">
        <v>21</v>
      </c>
    </row>
    <row r="1095" spans="1:6" ht="15.75" thickBot="1">
      <c r="A1095" s="88">
        <v>6449</v>
      </c>
      <c r="B1095" s="85">
        <v>4551</v>
      </c>
      <c r="C1095" s="86" t="s">
        <v>1616</v>
      </c>
      <c r="D1095" s="86" t="s">
        <v>836</v>
      </c>
      <c r="E1095" s="91">
        <v>1</v>
      </c>
      <c r="F1095" s="86" t="s">
        <v>21</v>
      </c>
    </row>
    <row r="1096" spans="1:6" ht="15.75" thickBot="1">
      <c r="A1096" s="88">
        <v>3587</v>
      </c>
      <c r="B1096" s="85">
        <v>4215</v>
      </c>
      <c r="C1096" s="86" t="s">
        <v>1609</v>
      </c>
      <c r="D1096" s="86" t="s">
        <v>724</v>
      </c>
      <c r="E1096" s="91">
        <v>1</v>
      </c>
      <c r="F1096" s="86" t="s">
        <v>21</v>
      </c>
    </row>
    <row r="1097" spans="1:6" ht="15.75" thickBot="1">
      <c r="A1097" s="88">
        <v>3418</v>
      </c>
      <c r="B1097" s="85">
        <v>4053</v>
      </c>
      <c r="C1097" s="86" t="s">
        <v>1614</v>
      </c>
      <c r="D1097" s="86" t="s">
        <v>868</v>
      </c>
      <c r="E1097" s="91">
        <v>1</v>
      </c>
      <c r="F1097" s="86" t="s">
        <v>21</v>
      </c>
    </row>
    <row r="1098" spans="1:6" ht="15.75" thickBot="1">
      <c r="A1098" s="88">
        <v>3369</v>
      </c>
      <c r="B1098" s="85">
        <v>4850</v>
      </c>
      <c r="C1098" s="86" t="s">
        <v>1617</v>
      </c>
      <c r="D1098" s="86" t="s">
        <v>783</v>
      </c>
      <c r="E1098" s="91">
        <v>5</v>
      </c>
      <c r="F1098" s="86" t="s">
        <v>21</v>
      </c>
    </row>
    <row r="1099" spans="1:6" ht="15.75" thickBot="1">
      <c r="A1099" s="88">
        <v>3628</v>
      </c>
      <c r="B1099" s="85">
        <v>4650</v>
      </c>
      <c r="C1099" s="86" t="s">
        <v>1613</v>
      </c>
      <c r="D1099" s="86" t="s">
        <v>869</v>
      </c>
      <c r="E1099" s="91">
        <v>5</v>
      </c>
      <c r="F1099" s="86" t="s">
        <v>21</v>
      </c>
    </row>
    <row r="1100" spans="1:6" ht="15.75" thickBot="1">
      <c r="A1100" s="88">
        <v>7243</v>
      </c>
      <c r="B1100" s="85">
        <v>4380</v>
      </c>
      <c r="C1100" s="86" t="s">
        <v>1611</v>
      </c>
      <c r="D1100" s="86" t="s">
        <v>870</v>
      </c>
      <c r="E1100" s="91">
        <v>4</v>
      </c>
      <c r="F1100" s="86" t="s">
        <v>21</v>
      </c>
    </row>
    <row r="1101" spans="1:6" ht="15.75" thickBot="1">
      <c r="A1101" s="88">
        <v>3594</v>
      </c>
      <c r="B1101" s="85">
        <v>4487</v>
      </c>
      <c r="C1101" s="86" t="s">
        <v>1621</v>
      </c>
      <c r="D1101" s="86" t="s">
        <v>871</v>
      </c>
      <c r="E1101" s="91">
        <v>6</v>
      </c>
      <c r="F1101" s="86" t="s">
        <v>21</v>
      </c>
    </row>
    <row r="1102" spans="1:6" ht="15.75" thickBot="1">
      <c r="A1102" s="88">
        <v>26595</v>
      </c>
      <c r="B1102" s="85">
        <v>4370</v>
      </c>
      <c r="C1102" s="86" t="s">
        <v>1611</v>
      </c>
      <c r="D1102" s="86" t="s">
        <v>720</v>
      </c>
      <c r="E1102" s="91">
        <v>4</v>
      </c>
      <c r="F1102" s="86" t="s">
        <v>21</v>
      </c>
    </row>
    <row r="1103" spans="1:6" ht="15.75" thickBot="1">
      <c r="A1103" s="88">
        <v>5521</v>
      </c>
      <c r="B1103" s="85">
        <v>4671</v>
      </c>
      <c r="C1103" s="86" t="s">
        <v>1613</v>
      </c>
      <c r="D1103" s="86" t="s">
        <v>872</v>
      </c>
      <c r="E1103" s="91">
        <v>5</v>
      </c>
      <c r="F1103" s="86" t="s">
        <v>21</v>
      </c>
    </row>
    <row r="1104" spans="1:6" ht="15.75" thickBot="1">
      <c r="A1104" s="88">
        <v>3909</v>
      </c>
      <c r="B1104" s="85">
        <v>4361</v>
      </c>
      <c r="C1104" s="86" t="s">
        <v>1611</v>
      </c>
      <c r="D1104" s="86" t="s">
        <v>873</v>
      </c>
      <c r="E1104" s="91">
        <v>5</v>
      </c>
      <c r="F1104" s="86" t="s">
        <v>21</v>
      </c>
    </row>
    <row r="1105" spans="1:6" ht="15.75" thickBot="1">
      <c r="A1105" s="88">
        <v>3491</v>
      </c>
      <c r="B1105" s="85">
        <v>4570</v>
      </c>
      <c r="C1105" s="86" t="s">
        <v>1616</v>
      </c>
      <c r="D1105" s="86" t="s">
        <v>874</v>
      </c>
      <c r="E1105" s="91">
        <v>3</v>
      </c>
      <c r="F1105" s="86" t="s">
        <v>21</v>
      </c>
    </row>
    <row r="1106" spans="1:6" ht="15.75" thickBot="1">
      <c r="A1106" s="88">
        <v>3722</v>
      </c>
      <c r="B1106" s="85">
        <v>4021</v>
      </c>
      <c r="C1106" s="86" t="s">
        <v>1612</v>
      </c>
      <c r="D1106" s="86" t="s">
        <v>796</v>
      </c>
      <c r="E1106" s="91">
        <v>1</v>
      </c>
      <c r="F1106" s="86" t="s">
        <v>21</v>
      </c>
    </row>
    <row r="1107" spans="1:6" ht="15.75" thickBot="1">
      <c r="A1107" s="88">
        <v>5477</v>
      </c>
      <c r="B1107" s="85">
        <v>4573</v>
      </c>
      <c r="C1107" s="86" t="s">
        <v>1616</v>
      </c>
      <c r="D1107" s="86" t="s">
        <v>875</v>
      </c>
      <c r="E1107" s="91">
        <v>1</v>
      </c>
      <c r="F1107" s="86" t="s">
        <v>21</v>
      </c>
    </row>
    <row r="1108" spans="1:6" ht="15.75" thickBot="1">
      <c r="A1108" s="88">
        <v>3503</v>
      </c>
      <c r="B1108" s="85">
        <v>4820</v>
      </c>
      <c r="C1108" s="86" t="s">
        <v>1617</v>
      </c>
      <c r="D1108" s="86" t="s">
        <v>876</v>
      </c>
      <c r="E1108" s="91">
        <v>4</v>
      </c>
      <c r="F1108" s="86" t="s">
        <v>21</v>
      </c>
    </row>
    <row r="1109" spans="1:6" ht="15.75" thickBot="1">
      <c r="A1109" s="88">
        <v>3591</v>
      </c>
      <c r="B1109" s="85">
        <v>4214</v>
      </c>
      <c r="C1109" s="86" t="s">
        <v>1609</v>
      </c>
      <c r="D1109" s="86" t="s">
        <v>822</v>
      </c>
      <c r="E1109" s="91">
        <v>1</v>
      </c>
      <c r="F1109" s="86" t="s">
        <v>21</v>
      </c>
    </row>
    <row r="1110" spans="1:6" ht="15.75" thickBot="1">
      <c r="A1110" s="88">
        <v>3908</v>
      </c>
      <c r="B1110" s="85">
        <v>4073</v>
      </c>
      <c r="C1110" s="86" t="s">
        <v>1610</v>
      </c>
      <c r="D1110" s="86" t="s">
        <v>877</v>
      </c>
      <c r="E1110" s="91">
        <v>1</v>
      </c>
      <c r="F1110" s="86" t="s">
        <v>21</v>
      </c>
    </row>
    <row r="1111" spans="1:6" ht="15.75" thickBot="1">
      <c r="A1111" s="88">
        <v>3738</v>
      </c>
      <c r="B1111" s="85">
        <v>4401</v>
      </c>
      <c r="C1111" s="86" t="s">
        <v>1611</v>
      </c>
      <c r="D1111" s="86" t="s">
        <v>878</v>
      </c>
      <c r="E1111" s="91">
        <v>5</v>
      </c>
      <c r="F1111" s="86" t="s">
        <v>21</v>
      </c>
    </row>
    <row r="1112" spans="1:6" ht="15.75" thickBot="1">
      <c r="A1112" s="88">
        <v>23486</v>
      </c>
      <c r="B1112" s="85">
        <v>4870</v>
      </c>
      <c r="C1112" s="86" t="s">
        <v>1620</v>
      </c>
      <c r="D1112" s="86" t="s">
        <v>879</v>
      </c>
      <c r="E1112" s="91">
        <v>2</v>
      </c>
      <c r="F1112" s="86" t="s">
        <v>21</v>
      </c>
    </row>
    <row r="1113" spans="1:6" ht="15.75" thickBot="1">
      <c r="A1113" s="88">
        <v>8006</v>
      </c>
      <c r="B1113" s="85">
        <v>4505</v>
      </c>
      <c r="C1113" s="86" t="s">
        <v>1612</v>
      </c>
      <c r="D1113" s="86" t="s">
        <v>880</v>
      </c>
      <c r="E1113" s="91">
        <v>1</v>
      </c>
      <c r="F1113" s="86" t="s">
        <v>21</v>
      </c>
    </row>
    <row r="1114" spans="1:6" ht="15.75" thickBot="1">
      <c r="A1114" s="88">
        <v>8005</v>
      </c>
      <c r="B1114" s="85">
        <v>4514</v>
      </c>
      <c r="C1114" s="86" t="s">
        <v>1612</v>
      </c>
      <c r="D1114" s="86" t="s">
        <v>881</v>
      </c>
      <c r="E1114" s="91">
        <v>2</v>
      </c>
      <c r="F1114" s="86" t="s">
        <v>21</v>
      </c>
    </row>
    <row r="1115" spans="1:6" ht="15.75" thickBot="1">
      <c r="A1115" s="88">
        <v>3872</v>
      </c>
      <c r="B1115" s="85">
        <v>4122</v>
      </c>
      <c r="C1115" s="86" t="s">
        <v>1610</v>
      </c>
      <c r="D1115" s="86" t="s">
        <v>882</v>
      </c>
      <c r="E1115" s="91">
        <v>1</v>
      </c>
      <c r="F1115" s="86" t="s">
        <v>21</v>
      </c>
    </row>
    <row r="1116" spans="1:6" ht="15.75" thickBot="1">
      <c r="A1116" s="88">
        <v>5599</v>
      </c>
      <c r="B1116" s="85">
        <v>4122</v>
      </c>
      <c r="C1116" s="86" t="s">
        <v>1610</v>
      </c>
      <c r="D1116" s="86" t="s">
        <v>882</v>
      </c>
      <c r="E1116" s="91">
        <v>1</v>
      </c>
      <c r="F1116" s="86" t="s">
        <v>21</v>
      </c>
    </row>
    <row r="1117" spans="1:6" ht="15.75" thickBot="1">
      <c r="A1117" s="88">
        <v>3773</v>
      </c>
      <c r="B1117" s="85">
        <v>4035</v>
      </c>
      <c r="C1117" s="86" t="s">
        <v>1612</v>
      </c>
      <c r="D1117" s="86" t="s">
        <v>883</v>
      </c>
      <c r="E1117" s="91">
        <v>1</v>
      </c>
      <c r="F1117" s="86" t="s">
        <v>21</v>
      </c>
    </row>
    <row r="1118" spans="1:6" ht="15.75" thickBot="1">
      <c r="A1118" s="88">
        <v>7569</v>
      </c>
      <c r="B1118" s="85">
        <v>4215</v>
      </c>
      <c r="C1118" s="86" t="s">
        <v>1609</v>
      </c>
      <c r="D1118" s="86" t="s">
        <v>822</v>
      </c>
      <c r="E1118" s="91">
        <v>1</v>
      </c>
      <c r="F1118" s="86" t="s">
        <v>21</v>
      </c>
    </row>
    <row r="1119" spans="1:6" ht="15.75" thickBot="1">
      <c r="A1119" s="88">
        <v>22894</v>
      </c>
      <c r="B1119" s="85">
        <v>4558</v>
      </c>
      <c r="C1119" s="86" t="s">
        <v>1616</v>
      </c>
      <c r="D1119" s="86" t="s">
        <v>736</v>
      </c>
      <c r="E1119" s="91">
        <v>1</v>
      </c>
      <c r="F1119" s="86" t="s">
        <v>21</v>
      </c>
    </row>
    <row r="1120" spans="1:6" ht="15.75" thickBot="1">
      <c r="A1120" s="88">
        <v>3659</v>
      </c>
      <c r="B1120" s="85">
        <v>4573</v>
      </c>
      <c r="C1120" s="86" t="s">
        <v>1616</v>
      </c>
      <c r="D1120" s="86" t="s">
        <v>875</v>
      </c>
      <c r="E1120" s="91">
        <v>1</v>
      </c>
      <c r="F1120" s="86" t="s">
        <v>21</v>
      </c>
    </row>
    <row r="1121" spans="1:6" ht="15.75" thickBot="1">
      <c r="A1121" s="88">
        <v>3903</v>
      </c>
      <c r="B1121" s="85">
        <v>4213</v>
      </c>
      <c r="C1121" s="86" t="s">
        <v>1609</v>
      </c>
      <c r="D1121" s="86" t="s">
        <v>843</v>
      </c>
      <c r="E1121" s="91">
        <v>1</v>
      </c>
      <c r="F1121" s="86" t="s">
        <v>21</v>
      </c>
    </row>
    <row r="1122" spans="1:6" ht="15.75" thickBot="1">
      <c r="A1122" s="88">
        <v>6453</v>
      </c>
      <c r="B1122" s="85">
        <v>4560</v>
      </c>
      <c r="C1122" s="86" t="s">
        <v>1616</v>
      </c>
      <c r="D1122" s="86" t="s">
        <v>819</v>
      </c>
      <c r="E1122" s="91">
        <v>1</v>
      </c>
      <c r="F1122" s="86" t="s">
        <v>21</v>
      </c>
    </row>
    <row r="1123" spans="1:6" ht="15.75" thickBot="1">
      <c r="A1123" s="88">
        <v>5732</v>
      </c>
      <c r="B1123" s="85">
        <v>4215</v>
      </c>
      <c r="C1123" s="86" t="s">
        <v>1609</v>
      </c>
      <c r="D1123" s="86" t="s">
        <v>822</v>
      </c>
      <c r="E1123" s="91">
        <v>1</v>
      </c>
      <c r="F1123" s="86" t="s">
        <v>21</v>
      </c>
    </row>
    <row r="1124" spans="1:6" ht="15.75" thickBot="1">
      <c r="A1124" s="88">
        <v>26550</v>
      </c>
      <c r="B1124" s="85">
        <v>4564</v>
      </c>
      <c r="C1124" s="86" t="s">
        <v>1616</v>
      </c>
      <c r="D1124" s="86" t="s">
        <v>884</v>
      </c>
      <c r="E1124" s="91">
        <v>1</v>
      </c>
      <c r="F1124" s="86" t="s">
        <v>21</v>
      </c>
    </row>
    <row r="1125" spans="1:6" ht="15.75" thickBot="1">
      <c r="A1125" s="88">
        <v>3711</v>
      </c>
      <c r="B1125" s="85">
        <v>4820</v>
      </c>
      <c r="C1125" s="86" t="s">
        <v>1617</v>
      </c>
      <c r="D1125" s="86" t="s">
        <v>876</v>
      </c>
      <c r="E1125" s="91">
        <v>4</v>
      </c>
      <c r="F1125" s="86" t="s">
        <v>21</v>
      </c>
    </row>
    <row r="1126" spans="1:6" ht="15.75" thickBot="1">
      <c r="A1126" s="88">
        <v>3712</v>
      </c>
      <c r="B1126" s="85">
        <v>4700</v>
      </c>
      <c r="C1126" s="86" t="s">
        <v>1618</v>
      </c>
      <c r="D1126" s="86" t="s">
        <v>885</v>
      </c>
      <c r="E1126" s="91">
        <v>2</v>
      </c>
      <c r="F1126" s="86" t="s">
        <v>21</v>
      </c>
    </row>
    <row r="1127" spans="1:6" ht="15.75" thickBot="1">
      <c r="A1127" s="88">
        <v>3488</v>
      </c>
      <c r="B1127" s="85">
        <v>4164</v>
      </c>
      <c r="C1127" s="86" t="s">
        <v>1610</v>
      </c>
      <c r="D1127" s="86" t="s">
        <v>813</v>
      </c>
      <c r="E1127" s="91">
        <v>1</v>
      </c>
      <c r="F1127" s="86" t="s">
        <v>21</v>
      </c>
    </row>
    <row r="1128" spans="1:6" ht="15.75" thickBot="1">
      <c r="A1128" s="88">
        <v>3693</v>
      </c>
      <c r="B1128" s="85">
        <v>4078</v>
      </c>
      <c r="C1128" s="86" t="s">
        <v>1610</v>
      </c>
      <c r="D1128" s="86" t="s">
        <v>886</v>
      </c>
      <c r="E1128" s="91">
        <v>1</v>
      </c>
      <c r="F1128" s="86" t="s">
        <v>21</v>
      </c>
    </row>
    <row r="1129" spans="1:6" ht="15.75" thickBot="1">
      <c r="A1129" s="88">
        <v>3632</v>
      </c>
      <c r="B1129" s="85">
        <v>4660</v>
      </c>
      <c r="C1129" s="86" t="s">
        <v>1613</v>
      </c>
      <c r="D1129" s="86" t="s">
        <v>887</v>
      </c>
      <c r="E1129" s="91">
        <v>5</v>
      </c>
      <c r="F1129" s="86" t="s">
        <v>21</v>
      </c>
    </row>
    <row r="1130" spans="1:6" ht="15.75" thickBot="1">
      <c r="A1130" s="88">
        <v>3734</v>
      </c>
      <c r="B1130" s="85">
        <v>4606</v>
      </c>
      <c r="C1130" s="86" t="s">
        <v>1613</v>
      </c>
      <c r="D1130" s="86" t="s">
        <v>888</v>
      </c>
      <c r="E1130" s="91">
        <v>5</v>
      </c>
      <c r="F1130" s="86" t="s">
        <v>21</v>
      </c>
    </row>
    <row r="1131" spans="1:6" ht="15.75" thickBot="1">
      <c r="A1131" s="88">
        <v>3779</v>
      </c>
      <c r="B1131" s="85">
        <v>4740</v>
      </c>
      <c r="C1131" s="86" t="s">
        <v>791</v>
      </c>
      <c r="D1131" s="86" t="s">
        <v>889</v>
      </c>
      <c r="E1131" s="91">
        <v>2</v>
      </c>
      <c r="F1131" s="86" t="s">
        <v>21</v>
      </c>
    </row>
    <row r="1132" spans="1:6" ht="15.75" thickBot="1">
      <c r="A1132" s="88">
        <v>3493</v>
      </c>
      <c r="B1132" s="85">
        <v>4122</v>
      </c>
      <c r="C1132" s="86" t="s">
        <v>1610</v>
      </c>
      <c r="D1132" s="86" t="s">
        <v>890</v>
      </c>
      <c r="E1132" s="91">
        <v>1</v>
      </c>
      <c r="F1132" s="86" t="s">
        <v>21</v>
      </c>
    </row>
    <row r="1133" spans="1:6" ht="15.75" thickBot="1">
      <c r="A1133" s="88">
        <v>5645</v>
      </c>
      <c r="B1133" s="85">
        <v>4519</v>
      </c>
      <c r="C1133" s="86" t="s">
        <v>1616</v>
      </c>
      <c r="D1133" s="86" t="s">
        <v>891</v>
      </c>
      <c r="E1133" s="91">
        <v>2</v>
      </c>
      <c r="F1133" s="86" t="s">
        <v>21</v>
      </c>
    </row>
    <row r="1134" spans="1:6" ht="15.75" thickBot="1">
      <c r="A1134" s="88">
        <v>3739</v>
      </c>
      <c r="B1134" s="85">
        <v>4560</v>
      </c>
      <c r="C1134" s="86" t="s">
        <v>1616</v>
      </c>
      <c r="D1134" s="86" t="s">
        <v>819</v>
      </c>
      <c r="E1134" s="91">
        <v>1</v>
      </c>
      <c r="F1134" s="86" t="s">
        <v>21</v>
      </c>
    </row>
    <row r="1135" spans="1:6" ht="15.75" thickBot="1">
      <c r="A1135" s="88">
        <v>3701</v>
      </c>
      <c r="B1135" s="85">
        <v>4740</v>
      </c>
      <c r="C1135" s="86" t="s">
        <v>791</v>
      </c>
      <c r="D1135" s="86" t="s">
        <v>892</v>
      </c>
      <c r="E1135" s="91">
        <v>2</v>
      </c>
      <c r="F1135" s="86" t="s">
        <v>21</v>
      </c>
    </row>
    <row r="1136" spans="1:6" ht="15.75" thickBot="1">
      <c r="A1136" s="88">
        <v>3473</v>
      </c>
      <c r="B1136" s="85">
        <v>4740</v>
      </c>
      <c r="C1136" s="86" t="s">
        <v>791</v>
      </c>
      <c r="D1136" s="86" t="s">
        <v>893</v>
      </c>
      <c r="E1136" s="91">
        <v>2</v>
      </c>
      <c r="F1136" s="86" t="s">
        <v>21</v>
      </c>
    </row>
    <row r="1137" spans="1:6" ht="15.75" thickBot="1">
      <c r="A1137" s="88">
        <v>6816</v>
      </c>
      <c r="B1137" s="85">
        <v>4216</v>
      </c>
      <c r="C1137" s="86" t="s">
        <v>1609</v>
      </c>
      <c r="D1137" s="86" t="s">
        <v>718</v>
      </c>
      <c r="E1137" s="91">
        <v>1</v>
      </c>
      <c r="F1137" s="86" t="s">
        <v>21</v>
      </c>
    </row>
    <row r="1138" spans="1:6" ht="15.75" thickBot="1">
      <c r="A1138" s="88">
        <v>3654</v>
      </c>
      <c r="B1138" s="85">
        <v>4214</v>
      </c>
      <c r="C1138" s="86" t="s">
        <v>1609</v>
      </c>
      <c r="D1138" s="86" t="s">
        <v>747</v>
      </c>
      <c r="E1138" s="91">
        <v>1</v>
      </c>
      <c r="F1138" s="86" t="s">
        <v>21</v>
      </c>
    </row>
    <row r="1139" spans="1:6" ht="15.75" thickBot="1">
      <c r="A1139" s="88">
        <v>5639</v>
      </c>
      <c r="B1139" s="85">
        <v>4226</v>
      </c>
      <c r="C1139" s="86" t="s">
        <v>1609</v>
      </c>
      <c r="D1139" s="86" t="s">
        <v>827</v>
      </c>
      <c r="E1139" s="91">
        <v>1</v>
      </c>
      <c r="F1139" s="86" t="s">
        <v>21</v>
      </c>
    </row>
    <row r="1140" spans="1:6" ht="15.75" thickBot="1">
      <c r="A1140" s="88">
        <v>3802</v>
      </c>
      <c r="B1140" s="85">
        <v>4121</v>
      </c>
      <c r="C1140" s="86" t="s">
        <v>1610</v>
      </c>
      <c r="D1140" s="86" t="s">
        <v>894</v>
      </c>
      <c r="E1140" s="91">
        <v>1</v>
      </c>
      <c r="F1140" s="86" t="s">
        <v>21</v>
      </c>
    </row>
    <row r="1141" spans="1:6" ht="15.75" thickBot="1">
      <c r="A1141" s="88">
        <v>7348</v>
      </c>
      <c r="B1141" s="85">
        <v>4034</v>
      </c>
      <c r="C1141" s="86" t="s">
        <v>1614</v>
      </c>
      <c r="D1141" s="86" t="s">
        <v>895</v>
      </c>
      <c r="E1141" s="91">
        <v>1</v>
      </c>
      <c r="F1141" s="86" t="s">
        <v>21</v>
      </c>
    </row>
    <row r="1142" spans="1:6" ht="15.75" thickBot="1">
      <c r="A1142" s="88">
        <v>3451</v>
      </c>
      <c r="B1142" s="85">
        <v>4034</v>
      </c>
      <c r="C1142" s="86" t="s">
        <v>1614</v>
      </c>
      <c r="D1142" s="86" t="s">
        <v>856</v>
      </c>
      <c r="E1142" s="91">
        <v>1</v>
      </c>
      <c r="F1142" s="86" t="s">
        <v>21</v>
      </c>
    </row>
    <row r="1143" spans="1:6" ht="15.75" thickBot="1">
      <c r="A1143" s="88">
        <v>3534</v>
      </c>
      <c r="B1143" s="85">
        <v>4895</v>
      </c>
      <c r="C1143" s="86" t="s">
        <v>1620</v>
      </c>
      <c r="D1143" s="86" t="s">
        <v>896</v>
      </c>
      <c r="E1143" s="91">
        <v>6</v>
      </c>
      <c r="F1143" s="86" t="s">
        <v>21</v>
      </c>
    </row>
    <row r="1144" spans="1:6" ht="15.75" thickBot="1">
      <c r="A1144" s="88">
        <v>3543</v>
      </c>
      <c r="B1144" s="85">
        <v>4556</v>
      </c>
      <c r="C1144" s="86" t="s">
        <v>1616</v>
      </c>
      <c r="D1144" s="86" t="s">
        <v>823</v>
      </c>
      <c r="E1144" s="91">
        <v>1</v>
      </c>
      <c r="F1144" s="86" t="s">
        <v>21</v>
      </c>
    </row>
    <row r="1145" spans="1:6" ht="15.75" thickBot="1">
      <c r="A1145" s="88">
        <v>3756</v>
      </c>
      <c r="B1145" s="85">
        <v>4556</v>
      </c>
      <c r="C1145" s="86" t="s">
        <v>1616</v>
      </c>
      <c r="D1145" s="86" t="s">
        <v>823</v>
      </c>
      <c r="E1145" s="91">
        <v>1</v>
      </c>
      <c r="F1145" s="86" t="s">
        <v>21</v>
      </c>
    </row>
    <row r="1146" spans="1:6" ht="15.75" thickBot="1">
      <c r="A1146" s="88">
        <v>22902</v>
      </c>
      <c r="B1146" s="85">
        <v>4130</v>
      </c>
      <c r="C1146" s="86" t="s">
        <v>1615</v>
      </c>
      <c r="D1146" s="86" t="s">
        <v>771</v>
      </c>
      <c r="E1146" s="91">
        <v>1</v>
      </c>
      <c r="F1146" s="86" t="s">
        <v>21</v>
      </c>
    </row>
    <row r="1147" spans="1:6" ht="15.75" thickBot="1">
      <c r="A1147" s="88">
        <v>23484</v>
      </c>
      <c r="B1147" s="85">
        <v>4869</v>
      </c>
      <c r="C1147" s="87"/>
      <c r="D1147" s="87"/>
      <c r="E1147" s="87"/>
      <c r="F1147" s="86" t="s">
        <v>21</v>
      </c>
    </row>
    <row r="1148" spans="1:6" ht="15.75" thickBot="1">
      <c r="A1148" s="88">
        <v>25034</v>
      </c>
      <c r="B1148" s="85">
        <v>4305</v>
      </c>
      <c r="C1148" s="87"/>
      <c r="D1148" s="87"/>
      <c r="E1148" s="87"/>
      <c r="F1148" s="86" t="s">
        <v>21</v>
      </c>
    </row>
    <row r="1149" spans="1:6" ht="15.75" thickBot="1">
      <c r="A1149" s="88">
        <v>22922</v>
      </c>
      <c r="B1149" s="85">
        <v>4350</v>
      </c>
      <c r="C1149" s="86" t="s">
        <v>1611</v>
      </c>
      <c r="D1149" s="86" t="s">
        <v>897</v>
      </c>
      <c r="E1149" s="91">
        <v>2</v>
      </c>
      <c r="F1149" s="86" t="s">
        <v>21</v>
      </c>
    </row>
    <row r="1150" spans="1:6" ht="15.75" thickBot="1">
      <c r="A1150" s="88">
        <v>19417</v>
      </c>
      <c r="B1150" s="85">
        <v>4551</v>
      </c>
      <c r="C1150" s="86" t="s">
        <v>1616</v>
      </c>
      <c r="D1150" s="86" t="s">
        <v>836</v>
      </c>
      <c r="E1150" s="91">
        <v>1</v>
      </c>
      <c r="F1150" s="86" t="s">
        <v>21</v>
      </c>
    </row>
    <row r="1151" spans="1:6" ht="15.75" thickBot="1">
      <c r="A1151" s="88">
        <v>3873</v>
      </c>
      <c r="B1151" s="85">
        <v>4560</v>
      </c>
      <c r="C1151" s="86" t="s">
        <v>1616</v>
      </c>
      <c r="D1151" s="86" t="s">
        <v>819</v>
      </c>
      <c r="E1151" s="91">
        <v>1</v>
      </c>
      <c r="F1151" s="86" t="s">
        <v>21</v>
      </c>
    </row>
    <row r="1152" spans="1:6" ht="15.75" thickBot="1">
      <c r="A1152" s="88">
        <v>3764</v>
      </c>
      <c r="B1152" s="85">
        <v>4179</v>
      </c>
      <c r="C1152" s="86" t="s">
        <v>1610</v>
      </c>
      <c r="D1152" s="86" t="s">
        <v>898</v>
      </c>
      <c r="E1152" s="91">
        <v>1</v>
      </c>
      <c r="F1152" s="86" t="s">
        <v>21</v>
      </c>
    </row>
    <row r="1153" spans="1:6" ht="15.75" thickBot="1">
      <c r="A1153" s="88">
        <v>3804</v>
      </c>
      <c r="B1153" s="85">
        <v>4120</v>
      </c>
      <c r="C1153" s="86" t="s">
        <v>1610</v>
      </c>
      <c r="D1153" s="86" t="s">
        <v>899</v>
      </c>
      <c r="E1153" s="91">
        <v>1</v>
      </c>
      <c r="F1153" s="86" t="s">
        <v>21</v>
      </c>
    </row>
    <row r="1154" spans="1:6" ht="15.75" thickBot="1">
      <c r="A1154" s="88">
        <v>3845</v>
      </c>
      <c r="B1154" s="85">
        <v>4570</v>
      </c>
      <c r="C1154" s="86" t="s">
        <v>1616</v>
      </c>
      <c r="D1154" s="86" t="s">
        <v>874</v>
      </c>
      <c r="E1154" s="91">
        <v>3</v>
      </c>
      <c r="F1154" s="86" t="s">
        <v>21</v>
      </c>
    </row>
    <row r="1155" spans="1:6" ht="15.75" thickBot="1">
      <c r="A1155" s="88">
        <v>3884</v>
      </c>
      <c r="B1155" s="85">
        <v>4565</v>
      </c>
      <c r="C1155" s="86" t="s">
        <v>1616</v>
      </c>
      <c r="D1155" s="86" t="s">
        <v>855</v>
      </c>
      <c r="E1155" s="91">
        <v>1</v>
      </c>
      <c r="F1155" s="86" t="s">
        <v>21</v>
      </c>
    </row>
    <row r="1156" spans="1:6" ht="15.75" thickBot="1">
      <c r="A1156" s="88">
        <v>26604</v>
      </c>
      <c r="B1156" s="85">
        <v>4226</v>
      </c>
      <c r="C1156" s="86" t="s">
        <v>1609</v>
      </c>
      <c r="D1156" s="86" t="s">
        <v>900</v>
      </c>
      <c r="E1156" s="91">
        <v>1</v>
      </c>
      <c r="F1156" s="86" t="s">
        <v>21</v>
      </c>
    </row>
    <row r="1157" spans="1:6" ht="15.75" thickBot="1">
      <c r="A1157" s="88">
        <v>5885</v>
      </c>
      <c r="B1157" s="85">
        <v>4205</v>
      </c>
      <c r="C1157" s="86" t="s">
        <v>1615</v>
      </c>
      <c r="D1157" s="86" t="s">
        <v>760</v>
      </c>
      <c r="E1157" s="91">
        <v>1</v>
      </c>
      <c r="F1157" s="86" t="s">
        <v>21</v>
      </c>
    </row>
    <row r="1158" spans="1:6" ht="15.75" thickBot="1">
      <c r="A1158" s="88">
        <v>3758</v>
      </c>
      <c r="B1158" s="85">
        <v>4207</v>
      </c>
      <c r="C1158" s="86" t="s">
        <v>1615</v>
      </c>
      <c r="D1158" s="86" t="s">
        <v>901</v>
      </c>
      <c r="E1158" s="91">
        <v>1</v>
      </c>
      <c r="F1158" s="86" t="s">
        <v>21</v>
      </c>
    </row>
    <row r="1159" spans="1:6" ht="15.75" thickBot="1">
      <c r="A1159" s="88">
        <v>26546</v>
      </c>
      <c r="B1159" s="85">
        <v>4280</v>
      </c>
      <c r="C1159" s="86" t="s">
        <v>1615</v>
      </c>
      <c r="D1159" s="86" t="s">
        <v>902</v>
      </c>
      <c r="E1159" s="91">
        <v>2</v>
      </c>
      <c r="F1159" s="86" t="s">
        <v>21</v>
      </c>
    </row>
    <row r="1160" spans="1:6" ht="15.75" thickBot="1">
      <c r="A1160" s="88">
        <v>3457</v>
      </c>
      <c r="B1160" s="85">
        <v>4563</v>
      </c>
      <c r="C1160" s="86" t="s">
        <v>1616</v>
      </c>
      <c r="D1160" s="86" t="s">
        <v>903</v>
      </c>
      <c r="E1160" s="91">
        <v>2</v>
      </c>
      <c r="F1160" s="86" t="s">
        <v>21</v>
      </c>
    </row>
    <row r="1161" spans="1:6" ht="15.75" thickBot="1">
      <c r="A1161" s="88">
        <v>3745</v>
      </c>
      <c r="B1161" s="85">
        <v>4373</v>
      </c>
      <c r="C1161" s="86" t="s">
        <v>1611</v>
      </c>
      <c r="D1161" s="86" t="s">
        <v>904</v>
      </c>
      <c r="E1161" s="91">
        <v>5</v>
      </c>
      <c r="F1161" s="86" t="s">
        <v>21</v>
      </c>
    </row>
    <row r="1162" spans="1:6" ht="15.75" thickBot="1">
      <c r="A1162" s="88">
        <v>3661</v>
      </c>
      <c r="B1162" s="85">
        <v>4390</v>
      </c>
      <c r="C1162" s="86" t="s">
        <v>1611</v>
      </c>
      <c r="D1162" s="86" t="s">
        <v>905</v>
      </c>
      <c r="E1162" s="91">
        <v>4</v>
      </c>
      <c r="F1162" s="86" t="s">
        <v>21</v>
      </c>
    </row>
    <row r="1163" spans="1:6" ht="15.75" thickBot="1">
      <c r="A1163" s="88">
        <v>3732</v>
      </c>
      <c r="B1163" s="85">
        <v>4405</v>
      </c>
      <c r="C1163" s="86" t="s">
        <v>1611</v>
      </c>
      <c r="D1163" s="86" t="s">
        <v>906</v>
      </c>
      <c r="E1163" s="91">
        <v>4</v>
      </c>
      <c r="F1163" s="86" t="s">
        <v>21</v>
      </c>
    </row>
    <row r="1164" spans="1:6" ht="15.75" thickBot="1">
      <c r="A1164" s="88">
        <v>22884</v>
      </c>
      <c r="B1164" s="85">
        <v>4575</v>
      </c>
      <c r="C1164" s="86" t="s">
        <v>1616</v>
      </c>
      <c r="D1164" s="86" t="s">
        <v>907</v>
      </c>
      <c r="E1164" s="91">
        <v>1</v>
      </c>
      <c r="F1164" s="86" t="s">
        <v>21</v>
      </c>
    </row>
    <row r="1165" spans="1:6" ht="15.75" thickBot="1">
      <c r="A1165" s="88">
        <v>3650</v>
      </c>
      <c r="B1165" s="85">
        <v>4054</v>
      </c>
      <c r="C1165" s="86" t="s">
        <v>1614</v>
      </c>
      <c r="D1165" s="86" t="s">
        <v>908</v>
      </c>
      <c r="E1165" s="91">
        <v>1</v>
      </c>
      <c r="F1165" s="86" t="s">
        <v>21</v>
      </c>
    </row>
    <row r="1166" spans="1:6" ht="15.75" thickBot="1">
      <c r="A1166" s="88">
        <v>8008</v>
      </c>
      <c r="B1166" s="85">
        <v>4740</v>
      </c>
      <c r="C1166" s="86" t="s">
        <v>791</v>
      </c>
      <c r="D1166" s="86" t="s">
        <v>909</v>
      </c>
      <c r="E1166" s="91">
        <v>2</v>
      </c>
      <c r="F1166" s="86" t="s">
        <v>21</v>
      </c>
    </row>
    <row r="1167" spans="1:6" ht="15.75" thickBot="1">
      <c r="A1167" s="88">
        <v>7016</v>
      </c>
      <c r="B1167" s="85">
        <v>4879</v>
      </c>
      <c r="C1167" s="86" t="s">
        <v>1620</v>
      </c>
      <c r="D1167" s="86" t="s">
        <v>910</v>
      </c>
      <c r="E1167" s="91">
        <v>2</v>
      </c>
      <c r="F1167" s="86" t="s">
        <v>21</v>
      </c>
    </row>
    <row r="1168" spans="1:6" ht="15.75" thickBot="1">
      <c r="A1168" s="88">
        <v>5173</v>
      </c>
      <c r="B1168" s="85">
        <v>4225</v>
      </c>
      <c r="C1168" s="86" t="s">
        <v>1609</v>
      </c>
      <c r="D1168" s="86" t="s">
        <v>787</v>
      </c>
      <c r="E1168" s="91">
        <v>1</v>
      </c>
      <c r="F1168" s="86" t="s">
        <v>21</v>
      </c>
    </row>
    <row r="1169" spans="1:6" ht="15.75" thickBot="1">
      <c r="A1169" s="88">
        <v>22863</v>
      </c>
      <c r="B1169" s="85">
        <v>4873</v>
      </c>
      <c r="C1169" s="86" t="s">
        <v>1620</v>
      </c>
      <c r="D1169" s="86" t="s">
        <v>911</v>
      </c>
      <c r="E1169" s="91">
        <v>5</v>
      </c>
      <c r="F1169" s="86" t="s">
        <v>21</v>
      </c>
    </row>
    <row r="1170" spans="1:6" ht="15.75" thickBot="1">
      <c r="A1170" s="88">
        <v>3666</v>
      </c>
      <c r="B1170" s="85">
        <v>4701</v>
      </c>
      <c r="C1170" s="86" t="s">
        <v>1618</v>
      </c>
      <c r="D1170" s="86" t="s">
        <v>912</v>
      </c>
      <c r="E1170" s="91">
        <v>2</v>
      </c>
      <c r="F1170" s="86" t="s">
        <v>21</v>
      </c>
    </row>
    <row r="1171" spans="1:6" ht="15.75" thickBot="1">
      <c r="A1171" s="88">
        <v>3585</v>
      </c>
      <c r="B1171" s="85">
        <v>4373</v>
      </c>
      <c r="C1171" s="86" t="s">
        <v>1611</v>
      </c>
      <c r="D1171" s="86" t="s">
        <v>904</v>
      </c>
      <c r="E1171" s="91">
        <v>5</v>
      </c>
      <c r="F1171" s="86" t="s">
        <v>21</v>
      </c>
    </row>
    <row r="1172" spans="1:6" ht="15.75" thickBot="1">
      <c r="A1172" s="88">
        <v>3545</v>
      </c>
      <c r="B1172" s="85">
        <v>4212</v>
      </c>
      <c r="C1172" s="86" t="s">
        <v>1609</v>
      </c>
      <c r="D1172" s="86" t="s">
        <v>734</v>
      </c>
      <c r="E1172" s="91">
        <v>1</v>
      </c>
      <c r="F1172" s="86" t="s">
        <v>21</v>
      </c>
    </row>
    <row r="1173" spans="1:6" ht="15.75" thickBot="1">
      <c r="A1173" s="88">
        <v>3476</v>
      </c>
      <c r="B1173" s="85">
        <v>4021</v>
      </c>
      <c r="C1173" s="86" t="s">
        <v>1612</v>
      </c>
      <c r="D1173" s="86" t="s">
        <v>796</v>
      </c>
      <c r="E1173" s="91">
        <v>1</v>
      </c>
      <c r="F1173" s="86" t="s">
        <v>21</v>
      </c>
    </row>
    <row r="1174" spans="1:6" ht="15.75" thickBot="1">
      <c r="A1174" s="88">
        <v>3828</v>
      </c>
      <c r="B1174" s="85">
        <v>4812</v>
      </c>
      <c r="C1174" s="86" t="s">
        <v>1617</v>
      </c>
      <c r="D1174" s="86" t="s">
        <v>913</v>
      </c>
      <c r="E1174" s="91">
        <v>2</v>
      </c>
      <c r="F1174" s="86" t="s">
        <v>21</v>
      </c>
    </row>
    <row r="1175" spans="1:6" ht="15.75" thickBot="1">
      <c r="A1175" s="88">
        <v>5450</v>
      </c>
      <c r="B1175" s="85">
        <v>4152</v>
      </c>
      <c r="C1175" s="86" t="s">
        <v>1610</v>
      </c>
      <c r="D1175" s="86" t="s">
        <v>914</v>
      </c>
      <c r="E1175" s="91">
        <v>1</v>
      </c>
      <c r="F1175" s="86" t="s">
        <v>21</v>
      </c>
    </row>
    <row r="1176" spans="1:6" ht="15.75" thickBot="1">
      <c r="A1176" s="88">
        <v>3373</v>
      </c>
      <c r="B1176" s="85">
        <v>4209</v>
      </c>
      <c r="C1176" s="86" t="s">
        <v>1609</v>
      </c>
      <c r="D1176" s="86" t="s">
        <v>915</v>
      </c>
      <c r="E1176" s="91">
        <v>1</v>
      </c>
      <c r="F1176" s="86" t="s">
        <v>21</v>
      </c>
    </row>
    <row r="1177" spans="1:6" ht="15.75" thickBot="1">
      <c r="A1177" s="88">
        <v>3702</v>
      </c>
      <c r="B1177" s="85">
        <v>4163</v>
      </c>
      <c r="C1177" s="86" t="s">
        <v>1610</v>
      </c>
      <c r="D1177" s="86" t="s">
        <v>916</v>
      </c>
      <c r="E1177" s="91">
        <v>1</v>
      </c>
      <c r="F1177" s="86" t="s">
        <v>21</v>
      </c>
    </row>
    <row r="1178" spans="1:6" ht="15.75" thickBot="1">
      <c r="A1178" s="88">
        <v>3475</v>
      </c>
      <c r="B1178" s="85">
        <v>4503</v>
      </c>
      <c r="C1178" s="86" t="s">
        <v>1612</v>
      </c>
      <c r="D1178" s="86" t="s">
        <v>784</v>
      </c>
      <c r="E1178" s="91">
        <v>1</v>
      </c>
      <c r="F1178" s="86" t="s">
        <v>21</v>
      </c>
    </row>
    <row r="1179" spans="1:6" ht="15.75" thickBot="1">
      <c r="A1179" s="88">
        <v>3700</v>
      </c>
      <c r="B1179" s="85">
        <v>4165</v>
      </c>
      <c r="C1179" s="86" t="s">
        <v>1610</v>
      </c>
      <c r="D1179" s="86" t="s">
        <v>719</v>
      </c>
      <c r="E1179" s="91">
        <v>1</v>
      </c>
      <c r="F1179" s="86" t="s">
        <v>21</v>
      </c>
    </row>
    <row r="1180" spans="1:6" ht="15.75" thickBot="1">
      <c r="A1180" s="88">
        <v>3658</v>
      </c>
      <c r="B1180" s="85">
        <v>4700</v>
      </c>
      <c r="C1180" s="86" t="s">
        <v>1618</v>
      </c>
      <c r="D1180" s="86" t="s">
        <v>757</v>
      </c>
      <c r="E1180" s="91">
        <v>2</v>
      </c>
      <c r="F1180" s="86" t="s">
        <v>21</v>
      </c>
    </row>
    <row r="1181" spans="1:6" ht="15.75" thickBot="1">
      <c r="A1181" s="88">
        <v>3512</v>
      </c>
      <c r="B1181" s="85">
        <v>4560</v>
      </c>
      <c r="C1181" s="86" t="s">
        <v>1616</v>
      </c>
      <c r="D1181" s="86" t="s">
        <v>819</v>
      </c>
      <c r="E1181" s="91">
        <v>1</v>
      </c>
      <c r="F1181" s="86" t="s">
        <v>21</v>
      </c>
    </row>
    <row r="1182" spans="1:6" ht="15.75" thickBot="1">
      <c r="A1182" s="88">
        <v>3472</v>
      </c>
      <c r="B1182" s="85">
        <v>4401</v>
      </c>
      <c r="C1182" s="86" t="s">
        <v>1611</v>
      </c>
      <c r="D1182" s="86" t="s">
        <v>878</v>
      </c>
      <c r="E1182" s="91">
        <v>5</v>
      </c>
      <c r="F1182" s="86" t="s">
        <v>21</v>
      </c>
    </row>
    <row r="1183" spans="1:6" ht="15.75" thickBot="1">
      <c r="A1183" s="88">
        <v>3494</v>
      </c>
      <c r="B1183" s="85">
        <v>4357</v>
      </c>
      <c r="C1183" s="86" t="s">
        <v>1611</v>
      </c>
      <c r="D1183" s="86" t="s">
        <v>917</v>
      </c>
      <c r="E1183" s="91">
        <v>5</v>
      </c>
      <c r="F1183" s="86" t="s">
        <v>21</v>
      </c>
    </row>
    <row r="1184" spans="1:6" ht="15.75" thickBot="1">
      <c r="A1184" s="88">
        <v>3482</v>
      </c>
      <c r="B1184" s="85">
        <v>4014</v>
      </c>
      <c r="C1184" s="86" t="s">
        <v>1614</v>
      </c>
      <c r="D1184" s="86" t="s">
        <v>918</v>
      </c>
      <c r="E1184" s="91">
        <v>1</v>
      </c>
      <c r="F1184" s="86" t="s">
        <v>21</v>
      </c>
    </row>
    <row r="1185" spans="1:6" ht="15.75" thickBot="1">
      <c r="A1185" s="88">
        <v>3421</v>
      </c>
      <c r="B1185" s="85">
        <v>4870</v>
      </c>
      <c r="C1185" s="86" t="s">
        <v>1620</v>
      </c>
      <c r="D1185" s="86" t="s">
        <v>782</v>
      </c>
      <c r="E1185" s="91">
        <v>2</v>
      </c>
      <c r="F1185" s="86" t="s">
        <v>21</v>
      </c>
    </row>
    <row r="1186" spans="1:6" ht="15.75" thickBot="1">
      <c r="A1186" s="88">
        <v>3569</v>
      </c>
      <c r="B1186" s="85">
        <v>4868</v>
      </c>
      <c r="C1186" s="86" t="s">
        <v>1620</v>
      </c>
      <c r="D1186" s="86" t="s">
        <v>919</v>
      </c>
      <c r="E1186" s="91">
        <v>2</v>
      </c>
      <c r="F1186" s="86" t="s">
        <v>21</v>
      </c>
    </row>
    <row r="1187" spans="1:6" ht="15.75" thickBot="1">
      <c r="A1187" s="88">
        <v>6455</v>
      </c>
      <c r="B1187" s="85">
        <v>4226</v>
      </c>
      <c r="C1187" s="86" t="s">
        <v>1609</v>
      </c>
      <c r="D1187" s="86" t="s">
        <v>827</v>
      </c>
      <c r="E1187" s="91">
        <v>1</v>
      </c>
      <c r="F1187" s="86" t="s">
        <v>21</v>
      </c>
    </row>
    <row r="1188" spans="1:6" ht="15.75" thickBot="1">
      <c r="A1188" s="88">
        <v>3536</v>
      </c>
      <c r="B1188" s="85">
        <v>4159</v>
      </c>
      <c r="C1188" s="86" t="s">
        <v>1610</v>
      </c>
      <c r="D1188" s="86" t="s">
        <v>920</v>
      </c>
      <c r="E1188" s="91">
        <v>1</v>
      </c>
      <c r="F1188" s="86" t="s">
        <v>21</v>
      </c>
    </row>
    <row r="1189" spans="1:6" ht="15.75" thickBot="1">
      <c r="A1189" s="88">
        <v>3685</v>
      </c>
      <c r="B1189" s="85">
        <v>4415</v>
      </c>
      <c r="C1189" s="86" t="s">
        <v>1611</v>
      </c>
      <c r="D1189" s="86" t="s">
        <v>854</v>
      </c>
      <c r="E1189" s="91">
        <v>5</v>
      </c>
      <c r="F1189" s="86" t="s">
        <v>21</v>
      </c>
    </row>
    <row r="1190" spans="1:6" ht="15.75" thickBot="1">
      <c r="A1190" s="88">
        <v>3698</v>
      </c>
      <c r="B1190" s="85">
        <v>4506</v>
      </c>
      <c r="C1190" s="86" t="s">
        <v>1612</v>
      </c>
      <c r="D1190" s="86" t="s">
        <v>921</v>
      </c>
      <c r="E1190" s="91">
        <v>1</v>
      </c>
      <c r="F1190" s="86" t="s">
        <v>21</v>
      </c>
    </row>
    <row r="1191" spans="1:6" ht="15.75" thickBot="1">
      <c r="A1191" s="88">
        <v>3784</v>
      </c>
      <c r="B1191" s="85">
        <v>4871</v>
      </c>
      <c r="C1191" s="86" t="s">
        <v>1620</v>
      </c>
      <c r="D1191" s="86" t="s">
        <v>922</v>
      </c>
      <c r="E1191" s="91">
        <v>5</v>
      </c>
      <c r="F1191" s="86" t="s">
        <v>21</v>
      </c>
    </row>
    <row r="1192" spans="1:6" ht="15.75" thickBot="1">
      <c r="A1192" s="88">
        <v>3714</v>
      </c>
      <c r="B1192" s="85">
        <v>4350</v>
      </c>
      <c r="C1192" s="86" t="s">
        <v>1611</v>
      </c>
      <c r="D1192" s="86" t="s">
        <v>923</v>
      </c>
      <c r="E1192" s="91">
        <v>2</v>
      </c>
      <c r="F1192" s="86" t="s">
        <v>21</v>
      </c>
    </row>
    <row r="1193" spans="1:6" ht="15.75" thickBot="1">
      <c r="A1193" s="88">
        <v>3549</v>
      </c>
      <c r="B1193" s="85">
        <v>4805</v>
      </c>
      <c r="C1193" s="86" t="s">
        <v>1617</v>
      </c>
      <c r="D1193" s="86" t="s">
        <v>807</v>
      </c>
      <c r="E1193" s="91">
        <v>4</v>
      </c>
      <c r="F1193" s="86" t="s">
        <v>21</v>
      </c>
    </row>
    <row r="1194" spans="1:6" ht="15.75" thickBot="1">
      <c r="A1194" s="88">
        <v>3560</v>
      </c>
      <c r="B1194" s="85">
        <v>4805</v>
      </c>
      <c r="C1194" s="86" t="s">
        <v>1617</v>
      </c>
      <c r="D1194" s="86" t="s">
        <v>807</v>
      </c>
      <c r="E1194" s="91">
        <v>4</v>
      </c>
      <c r="F1194" s="86" t="s">
        <v>21</v>
      </c>
    </row>
    <row r="1195" spans="1:6" ht="15.75" thickBot="1">
      <c r="A1195" s="88">
        <v>3596</v>
      </c>
      <c r="B1195" s="85">
        <v>4871</v>
      </c>
      <c r="C1195" s="86" t="s">
        <v>1620</v>
      </c>
      <c r="D1195" s="86" t="s">
        <v>924</v>
      </c>
      <c r="E1195" s="91">
        <v>5</v>
      </c>
      <c r="F1195" s="86" t="s">
        <v>21</v>
      </c>
    </row>
    <row r="1196" spans="1:6" ht="15.75" thickBot="1">
      <c r="A1196" s="88">
        <v>3906</v>
      </c>
      <c r="B1196" s="85">
        <v>4560</v>
      </c>
      <c r="C1196" s="86" t="s">
        <v>1616</v>
      </c>
      <c r="D1196" s="86" t="s">
        <v>819</v>
      </c>
      <c r="E1196" s="91">
        <v>1</v>
      </c>
      <c r="F1196" s="86" t="s">
        <v>21</v>
      </c>
    </row>
    <row r="1197" spans="1:6" ht="15.75" thickBot="1">
      <c r="A1197" s="88">
        <v>3611</v>
      </c>
      <c r="B1197" s="85">
        <v>4754</v>
      </c>
      <c r="C1197" s="86" t="s">
        <v>791</v>
      </c>
      <c r="D1197" s="86" t="s">
        <v>925</v>
      </c>
      <c r="E1197" s="91">
        <v>5</v>
      </c>
      <c r="F1197" s="86" t="s">
        <v>21</v>
      </c>
    </row>
    <row r="1198" spans="1:6" ht="15.75" thickBot="1">
      <c r="A1198" s="88">
        <v>23598</v>
      </c>
      <c r="B1198" s="85">
        <v>4504</v>
      </c>
      <c r="C1198" s="86" t="s">
        <v>1612</v>
      </c>
      <c r="D1198" s="86" t="s">
        <v>926</v>
      </c>
      <c r="E1198" s="91">
        <v>1</v>
      </c>
      <c r="F1198" s="86" t="s">
        <v>21</v>
      </c>
    </row>
    <row r="1199" spans="1:6" ht="15.75" thickBot="1">
      <c r="A1199" s="88">
        <v>19367</v>
      </c>
      <c r="B1199" s="85">
        <v>4504</v>
      </c>
      <c r="C1199" s="86" t="s">
        <v>1612</v>
      </c>
      <c r="D1199" s="86" t="s">
        <v>926</v>
      </c>
      <c r="E1199" s="91">
        <v>1</v>
      </c>
      <c r="F1199" s="86" t="s">
        <v>21</v>
      </c>
    </row>
    <row r="1200" spans="1:6" ht="15.75" thickBot="1">
      <c r="A1200" s="88">
        <v>3665</v>
      </c>
      <c r="B1200" s="85">
        <v>4183</v>
      </c>
      <c r="C1200" s="86" t="s">
        <v>1610</v>
      </c>
      <c r="D1200" s="86" t="s">
        <v>927</v>
      </c>
      <c r="E1200" s="91">
        <v>6</v>
      </c>
      <c r="F1200" s="86" t="s">
        <v>21</v>
      </c>
    </row>
    <row r="1201" spans="1:6" ht="15.75" thickBot="1">
      <c r="A1201" s="88">
        <v>3576</v>
      </c>
      <c r="B1201" s="85">
        <v>4178</v>
      </c>
      <c r="C1201" s="86" t="s">
        <v>1610</v>
      </c>
      <c r="D1201" s="86" t="s">
        <v>928</v>
      </c>
      <c r="E1201" s="91">
        <v>1</v>
      </c>
      <c r="F1201" s="86" t="s">
        <v>21</v>
      </c>
    </row>
    <row r="1202" spans="1:6" ht="15.75" thickBot="1">
      <c r="A1202" s="88">
        <v>3453</v>
      </c>
      <c r="B1202" s="85">
        <v>4102</v>
      </c>
      <c r="C1202" s="86" t="s">
        <v>1610</v>
      </c>
      <c r="D1202" s="86" t="s">
        <v>929</v>
      </c>
      <c r="E1202" s="91">
        <v>1</v>
      </c>
      <c r="F1202" s="86" t="s">
        <v>21</v>
      </c>
    </row>
    <row r="1203" spans="1:6" ht="15.75" thickBot="1">
      <c r="A1203" s="88">
        <v>3579</v>
      </c>
      <c r="B1203" s="85">
        <v>4211</v>
      </c>
      <c r="C1203" s="86" t="s">
        <v>1609</v>
      </c>
      <c r="D1203" s="86" t="s">
        <v>866</v>
      </c>
      <c r="E1203" s="91">
        <v>1</v>
      </c>
      <c r="F1203" s="86" t="s">
        <v>21</v>
      </c>
    </row>
    <row r="1204" spans="1:6" ht="15.75" thickBot="1">
      <c r="A1204" s="88">
        <v>6818</v>
      </c>
      <c r="B1204" s="85">
        <v>4680</v>
      </c>
      <c r="C1204" s="86" t="s">
        <v>1618</v>
      </c>
      <c r="D1204" s="86" t="s">
        <v>930</v>
      </c>
      <c r="E1204" s="91">
        <v>3</v>
      </c>
      <c r="F1204" s="86" t="s">
        <v>21</v>
      </c>
    </row>
    <row r="1205" spans="1:6" ht="15.75" thickBot="1">
      <c r="A1205" s="88">
        <v>8013</v>
      </c>
      <c r="B1205" s="85">
        <v>4510</v>
      </c>
      <c r="C1205" s="86" t="s">
        <v>1612</v>
      </c>
      <c r="D1205" s="86" t="s">
        <v>921</v>
      </c>
      <c r="E1205" s="91">
        <v>1</v>
      </c>
      <c r="F1205" s="86" t="s">
        <v>21</v>
      </c>
    </row>
    <row r="1206" spans="1:6" ht="15.75" thickBot="1">
      <c r="A1206" s="88">
        <v>3445</v>
      </c>
      <c r="B1206" s="85">
        <v>4405</v>
      </c>
      <c r="C1206" s="86" t="s">
        <v>1611</v>
      </c>
      <c r="D1206" s="86" t="s">
        <v>906</v>
      </c>
      <c r="E1206" s="91">
        <v>4</v>
      </c>
      <c r="F1206" s="86" t="s">
        <v>21</v>
      </c>
    </row>
    <row r="1207" spans="1:6" ht="15.75" thickBot="1">
      <c r="A1207" s="88">
        <v>3614</v>
      </c>
      <c r="B1207" s="85">
        <v>4361</v>
      </c>
      <c r="C1207" s="86" t="s">
        <v>1611</v>
      </c>
      <c r="D1207" s="86" t="s">
        <v>873</v>
      </c>
      <c r="E1207" s="91">
        <v>5</v>
      </c>
      <c r="F1207" s="86" t="s">
        <v>21</v>
      </c>
    </row>
    <row r="1208" spans="1:6" ht="15.75" thickBot="1">
      <c r="A1208" s="88">
        <v>22881</v>
      </c>
      <c r="B1208" s="85">
        <v>4509</v>
      </c>
      <c r="C1208" s="86" t="s">
        <v>1612</v>
      </c>
      <c r="D1208" s="86" t="s">
        <v>738</v>
      </c>
      <c r="E1208" s="91">
        <v>1</v>
      </c>
      <c r="F1208" s="86" t="s">
        <v>21</v>
      </c>
    </row>
    <row r="1209" spans="1:6" ht="15.75" thickBot="1">
      <c r="A1209" s="88">
        <v>3736</v>
      </c>
      <c r="B1209" s="85">
        <v>4701</v>
      </c>
      <c r="C1209" s="86" t="s">
        <v>1618</v>
      </c>
      <c r="D1209" s="86" t="s">
        <v>931</v>
      </c>
      <c r="E1209" s="91">
        <v>2</v>
      </c>
      <c r="F1209" s="86" t="s">
        <v>21</v>
      </c>
    </row>
    <row r="1210" spans="1:6" ht="15.75" thickBot="1">
      <c r="A1210" s="88">
        <v>3656</v>
      </c>
      <c r="B1210" s="85">
        <v>4350</v>
      </c>
      <c r="C1210" s="86" t="s">
        <v>1611</v>
      </c>
      <c r="D1210" s="86" t="s">
        <v>932</v>
      </c>
      <c r="E1210" s="91">
        <v>2</v>
      </c>
      <c r="F1210" s="86" t="s">
        <v>21</v>
      </c>
    </row>
    <row r="1211" spans="1:6" ht="15.75" thickBot="1">
      <c r="A1211" s="88">
        <v>23462</v>
      </c>
      <c r="B1211" s="85">
        <v>4605</v>
      </c>
      <c r="C1211" s="86" t="s">
        <v>1613</v>
      </c>
      <c r="D1211" s="86" t="s">
        <v>888</v>
      </c>
      <c r="E1211" s="91">
        <v>5</v>
      </c>
      <c r="F1211" s="86" t="s">
        <v>21</v>
      </c>
    </row>
    <row r="1212" spans="1:6" ht="15.75" thickBot="1">
      <c r="A1212" s="88">
        <v>3483</v>
      </c>
      <c r="B1212" s="85">
        <v>4610</v>
      </c>
      <c r="C1212" s="86" t="s">
        <v>1613</v>
      </c>
      <c r="D1212" s="86" t="s">
        <v>786</v>
      </c>
      <c r="E1212" s="91">
        <v>4</v>
      </c>
      <c r="F1212" s="86" t="s">
        <v>21</v>
      </c>
    </row>
    <row r="1213" spans="1:6" ht="15.75" thickBot="1">
      <c r="A1213" s="88">
        <v>3897</v>
      </c>
      <c r="B1213" s="85">
        <v>4610</v>
      </c>
      <c r="C1213" s="86" t="s">
        <v>1613</v>
      </c>
      <c r="D1213" s="86" t="s">
        <v>786</v>
      </c>
      <c r="E1213" s="91">
        <v>4</v>
      </c>
      <c r="F1213" s="86" t="s">
        <v>21</v>
      </c>
    </row>
    <row r="1214" spans="1:6" ht="15.75" thickBot="1">
      <c r="A1214" s="88">
        <v>19391</v>
      </c>
      <c r="B1214" s="85">
        <v>4655</v>
      </c>
      <c r="C1214" s="86" t="s">
        <v>1613</v>
      </c>
      <c r="D1214" s="86" t="s">
        <v>805</v>
      </c>
      <c r="E1214" s="91">
        <v>2</v>
      </c>
      <c r="F1214" s="86" t="s">
        <v>21</v>
      </c>
    </row>
    <row r="1215" spans="1:6" ht="15.75" thickBot="1">
      <c r="A1215" s="88">
        <v>22900</v>
      </c>
      <c r="B1215" s="85">
        <v>4350</v>
      </c>
      <c r="C1215" s="86" t="s">
        <v>1611</v>
      </c>
      <c r="D1215" s="86" t="s">
        <v>826</v>
      </c>
      <c r="E1215" s="91">
        <v>2</v>
      </c>
      <c r="F1215" s="86" t="s">
        <v>21</v>
      </c>
    </row>
    <row r="1216" spans="1:6" ht="15.75" thickBot="1">
      <c r="A1216" s="88">
        <v>3606</v>
      </c>
      <c r="B1216" s="85">
        <v>4551</v>
      </c>
      <c r="C1216" s="86" t="s">
        <v>1616</v>
      </c>
      <c r="D1216" s="86" t="s">
        <v>933</v>
      </c>
      <c r="E1216" s="91">
        <v>1</v>
      </c>
      <c r="F1216" s="86" t="s">
        <v>21</v>
      </c>
    </row>
    <row r="1217" spans="1:6" ht="15.75" thickBot="1">
      <c r="A1217" s="88">
        <v>3460</v>
      </c>
      <c r="B1217" s="85">
        <v>4215</v>
      </c>
      <c r="C1217" s="86" t="s">
        <v>1609</v>
      </c>
      <c r="D1217" s="86" t="s">
        <v>788</v>
      </c>
      <c r="E1217" s="91">
        <v>1</v>
      </c>
      <c r="F1217" s="86" t="s">
        <v>21</v>
      </c>
    </row>
    <row r="1218" spans="1:6" ht="15.75" thickBot="1">
      <c r="A1218" s="88">
        <v>23596</v>
      </c>
      <c r="B1218" s="85">
        <v>4740</v>
      </c>
      <c r="C1218" s="86" t="s">
        <v>791</v>
      </c>
      <c r="D1218" s="86" t="s">
        <v>934</v>
      </c>
      <c r="E1218" s="91">
        <v>2</v>
      </c>
      <c r="F1218" s="86" t="s">
        <v>21</v>
      </c>
    </row>
    <row r="1219" spans="1:6" ht="15.75" thickBot="1">
      <c r="A1219" s="88">
        <v>5183</v>
      </c>
      <c r="B1219" s="85">
        <v>4885</v>
      </c>
      <c r="C1219" s="86" t="s">
        <v>1620</v>
      </c>
      <c r="D1219" s="86" t="s">
        <v>935</v>
      </c>
      <c r="E1219" s="91">
        <v>5</v>
      </c>
      <c r="F1219" s="86" t="s">
        <v>21</v>
      </c>
    </row>
    <row r="1220" spans="1:6" ht="15.75" thickBot="1">
      <c r="A1220" s="88">
        <v>5581</v>
      </c>
      <c r="B1220" s="85">
        <v>4567</v>
      </c>
      <c r="C1220" s="86" t="s">
        <v>1616</v>
      </c>
      <c r="D1220" s="86" t="s">
        <v>936</v>
      </c>
      <c r="E1220" s="91">
        <v>1</v>
      </c>
      <c r="F1220" s="86" t="s">
        <v>21</v>
      </c>
    </row>
    <row r="1221" spans="1:6" ht="15.75" thickBot="1">
      <c r="A1221" s="88">
        <v>5534</v>
      </c>
      <c r="B1221" s="85">
        <v>4220</v>
      </c>
      <c r="C1221" s="86" t="s">
        <v>1609</v>
      </c>
      <c r="D1221" s="86" t="s">
        <v>937</v>
      </c>
      <c r="E1221" s="91">
        <v>1</v>
      </c>
      <c r="F1221" s="86" t="s">
        <v>21</v>
      </c>
    </row>
    <row r="1222" spans="1:6" ht="15.75" thickBot="1">
      <c r="A1222" s="88">
        <v>3461</v>
      </c>
      <c r="B1222" s="85">
        <v>4019</v>
      </c>
      <c r="C1222" s="86" t="s">
        <v>1612</v>
      </c>
      <c r="D1222" s="86" t="s">
        <v>938</v>
      </c>
      <c r="E1222" s="91">
        <v>1</v>
      </c>
      <c r="F1222" s="86" t="s">
        <v>21</v>
      </c>
    </row>
    <row r="1223" spans="1:6" ht="15.75" thickBot="1">
      <c r="A1223" s="88">
        <v>3834</v>
      </c>
      <c r="B1223" s="85">
        <v>4005</v>
      </c>
      <c r="C1223" s="86" t="s">
        <v>1614</v>
      </c>
      <c r="D1223" s="86" t="s">
        <v>829</v>
      </c>
      <c r="E1223" s="91">
        <v>1</v>
      </c>
      <c r="F1223" s="86" t="s">
        <v>21</v>
      </c>
    </row>
    <row r="1224" spans="1:6" ht="15.75" thickBot="1">
      <c r="A1224" s="88">
        <v>5944</v>
      </c>
      <c r="B1224" s="85">
        <v>4215</v>
      </c>
      <c r="C1224" s="86" t="s">
        <v>1609</v>
      </c>
      <c r="D1224" s="86" t="s">
        <v>788</v>
      </c>
      <c r="E1224" s="91">
        <v>1</v>
      </c>
      <c r="F1224" s="86" t="s">
        <v>21</v>
      </c>
    </row>
    <row r="1225" spans="1:6" ht="15.75" thickBot="1">
      <c r="A1225" s="88">
        <v>3607</v>
      </c>
      <c r="B1225" s="85">
        <v>4877</v>
      </c>
      <c r="C1225" s="86" t="s">
        <v>1620</v>
      </c>
      <c r="D1225" s="86" t="s">
        <v>939</v>
      </c>
      <c r="E1225" s="91">
        <v>5</v>
      </c>
      <c r="F1225" s="86" t="s">
        <v>21</v>
      </c>
    </row>
    <row r="1226" spans="1:6" ht="15.75" thickBot="1">
      <c r="A1226" s="88">
        <v>3808</v>
      </c>
      <c r="B1226" s="85">
        <v>4812</v>
      </c>
      <c r="C1226" s="86" t="s">
        <v>1617</v>
      </c>
      <c r="D1226" s="86" t="s">
        <v>940</v>
      </c>
      <c r="E1226" s="91">
        <v>2</v>
      </c>
      <c r="F1226" s="86" t="s">
        <v>21</v>
      </c>
    </row>
    <row r="1227" spans="1:6" ht="15.75" thickBot="1">
      <c r="A1227" s="88">
        <v>6822</v>
      </c>
      <c r="B1227" s="85">
        <v>4508</v>
      </c>
      <c r="C1227" s="86" t="s">
        <v>1612</v>
      </c>
      <c r="D1227" s="86" t="s">
        <v>941</v>
      </c>
      <c r="E1227" s="91">
        <v>1</v>
      </c>
      <c r="F1227" s="86" t="s">
        <v>21</v>
      </c>
    </row>
    <row r="1228" spans="1:6" ht="15.75" thickBot="1">
      <c r="A1228" s="88">
        <v>7007</v>
      </c>
      <c r="B1228" s="85">
        <v>4205</v>
      </c>
      <c r="C1228" s="86" t="s">
        <v>1615</v>
      </c>
      <c r="D1228" s="86" t="s">
        <v>760</v>
      </c>
      <c r="E1228" s="91">
        <v>1</v>
      </c>
      <c r="F1228" s="86" t="s">
        <v>21</v>
      </c>
    </row>
    <row r="1229" spans="1:6" ht="15.75" thickBot="1">
      <c r="A1229" s="88">
        <v>7370</v>
      </c>
      <c r="B1229" s="85">
        <v>4670</v>
      </c>
      <c r="C1229" s="86" t="s">
        <v>1613</v>
      </c>
      <c r="D1229" s="86" t="s">
        <v>942</v>
      </c>
      <c r="E1229" s="91">
        <v>2</v>
      </c>
      <c r="F1229" s="86" t="s">
        <v>21</v>
      </c>
    </row>
    <row r="1230" spans="1:6" ht="15.75" thickBot="1">
      <c r="A1230" s="88">
        <v>26552</v>
      </c>
      <c r="B1230" s="85">
        <v>4510</v>
      </c>
      <c r="C1230" s="86" t="s">
        <v>1612</v>
      </c>
      <c r="D1230" s="86" t="s">
        <v>943</v>
      </c>
      <c r="E1230" s="91">
        <v>1</v>
      </c>
      <c r="F1230" s="86" t="s">
        <v>21</v>
      </c>
    </row>
    <row r="1231" spans="1:6" ht="15.75" thickBot="1">
      <c r="A1231" s="88">
        <v>23525</v>
      </c>
      <c r="B1231" s="85">
        <v>4207</v>
      </c>
      <c r="C1231" s="86" t="s">
        <v>1615</v>
      </c>
      <c r="D1231" s="86" t="s">
        <v>944</v>
      </c>
      <c r="E1231" s="91">
        <v>1</v>
      </c>
      <c r="F1231" s="86" t="s">
        <v>21</v>
      </c>
    </row>
    <row r="1232" spans="1:6" ht="15.75" thickBot="1">
      <c r="A1232" s="88">
        <v>22950</v>
      </c>
      <c r="B1232" s="85">
        <v>4350</v>
      </c>
      <c r="C1232" s="86" t="s">
        <v>1611</v>
      </c>
      <c r="D1232" s="86" t="s">
        <v>932</v>
      </c>
      <c r="E1232" s="91">
        <v>2</v>
      </c>
      <c r="F1232" s="86" t="s">
        <v>21</v>
      </c>
    </row>
    <row r="1233" spans="1:6" ht="15.75" thickBot="1">
      <c r="A1233" s="88">
        <v>3604</v>
      </c>
      <c r="B1233" s="85">
        <v>4555</v>
      </c>
      <c r="C1233" s="86" t="s">
        <v>1616</v>
      </c>
      <c r="D1233" s="86" t="s">
        <v>945</v>
      </c>
      <c r="E1233" s="91">
        <v>1</v>
      </c>
      <c r="F1233" s="86" t="s">
        <v>21</v>
      </c>
    </row>
    <row r="1234" spans="1:6" ht="15.75" thickBot="1">
      <c r="A1234" s="88">
        <v>3672</v>
      </c>
      <c r="B1234" s="85">
        <v>4216</v>
      </c>
      <c r="C1234" s="86" t="s">
        <v>1609</v>
      </c>
      <c r="D1234" s="86" t="s">
        <v>831</v>
      </c>
      <c r="E1234" s="91">
        <v>1</v>
      </c>
      <c r="F1234" s="86" t="s">
        <v>21</v>
      </c>
    </row>
    <row r="1235" spans="1:6" ht="15.75" thickBot="1">
      <c r="A1235" s="88">
        <v>5945</v>
      </c>
      <c r="B1235" s="85">
        <v>4655</v>
      </c>
      <c r="C1235" s="86" t="s">
        <v>1613</v>
      </c>
      <c r="D1235" s="86" t="s">
        <v>946</v>
      </c>
      <c r="E1235" s="91">
        <v>2</v>
      </c>
      <c r="F1235" s="86" t="s">
        <v>21</v>
      </c>
    </row>
    <row r="1236" spans="1:6" ht="15.75" thickBot="1">
      <c r="A1236" s="88">
        <v>3735</v>
      </c>
      <c r="B1236" s="85">
        <v>4817</v>
      </c>
      <c r="C1236" s="86" t="s">
        <v>1617</v>
      </c>
      <c r="D1236" s="86" t="s">
        <v>947</v>
      </c>
      <c r="E1236" s="91">
        <v>2</v>
      </c>
      <c r="F1236" s="86" t="s">
        <v>21</v>
      </c>
    </row>
    <row r="1237" spans="1:6" ht="15.75" thickBot="1">
      <c r="A1237" s="88">
        <v>3720</v>
      </c>
      <c r="B1237" s="85">
        <v>4032</v>
      </c>
      <c r="C1237" s="86" t="s">
        <v>1614</v>
      </c>
      <c r="D1237" s="86" t="s">
        <v>948</v>
      </c>
      <c r="E1237" s="91">
        <v>1</v>
      </c>
      <c r="F1237" s="86" t="s">
        <v>21</v>
      </c>
    </row>
    <row r="1238" spans="1:6" ht="15.75" thickBot="1">
      <c r="A1238" s="88">
        <v>3751</v>
      </c>
      <c r="B1238" s="85">
        <v>4021</v>
      </c>
      <c r="C1238" s="86" t="s">
        <v>1612</v>
      </c>
      <c r="D1238" s="86" t="s">
        <v>796</v>
      </c>
      <c r="E1238" s="91">
        <v>1</v>
      </c>
      <c r="F1238" s="86" t="s">
        <v>21</v>
      </c>
    </row>
    <row r="1239" spans="1:6" ht="15.75" thickBot="1">
      <c r="A1239" s="88">
        <v>5279</v>
      </c>
      <c r="B1239" s="85">
        <v>4022</v>
      </c>
      <c r="C1239" s="86" t="s">
        <v>1612</v>
      </c>
      <c r="D1239" s="86" t="s">
        <v>796</v>
      </c>
      <c r="E1239" s="91">
        <v>1</v>
      </c>
      <c r="F1239" s="86" t="s">
        <v>21</v>
      </c>
    </row>
    <row r="1240" spans="1:6" ht="15.75" thickBot="1">
      <c r="A1240" s="88">
        <v>3425</v>
      </c>
      <c r="B1240" s="85">
        <v>4455</v>
      </c>
      <c r="C1240" s="86" t="s">
        <v>1621</v>
      </c>
      <c r="D1240" s="86" t="s">
        <v>949</v>
      </c>
      <c r="E1240" s="91">
        <v>4</v>
      </c>
      <c r="F1240" s="86" t="s">
        <v>21</v>
      </c>
    </row>
    <row r="1241" spans="1:6" ht="15.75" thickBot="1">
      <c r="A1241" s="88">
        <v>3411</v>
      </c>
      <c r="B1241" s="85">
        <v>4106</v>
      </c>
      <c r="C1241" s="86" t="s">
        <v>1610</v>
      </c>
      <c r="D1241" s="86" t="s">
        <v>862</v>
      </c>
      <c r="E1241" s="91">
        <v>1</v>
      </c>
      <c r="F1241" s="86" t="s">
        <v>21</v>
      </c>
    </row>
    <row r="1242" spans="1:6" ht="15.75" thickBot="1">
      <c r="A1242" s="88">
        <v>3699</v>
      </c>
      <c r="B1242" s="85">
        <v>4036</v>
      </c>
      <c r="C1242" s="86" t="s">
        <v>1614</v>
      </c>
      <c r="D1242" s="86" t="s">
        <v>950</v>
      </c>
      <c r="E1242" s="91">
        <v>1</v>
      </c>
      <c r="F1242" s="86" t="s">
        <v>21</v>
      </c>
    </row>
    <row r="1243" spans="1:6" ht="15.75" thickBot="1">
      <c r="A1243" s="88">
        <v>22592</v>
      </c>
      <c r="B1243" s="85">
        <v>4007</v>
      </c>
      <c r="C1243" s="86" t="s">
        <v>1614</v>
      </c>
      <c r="D1243" s="86" t="s">
        <v>780</v>
      </c>
      <c r="E1243" s="91">
        <v>1</v>
      </c>
      <c r="F1243" s="86" t="s">
        <v>21</v>
      </c>
    </row>
    <row r="1244" spans="1:6" ht="15.75" thickBot="1">
      <c r="A1244" s="88">
        <v>3499</v>
      </c>
      <c r="B1244" s="85">
        <v>4701</v>
      </c>
      <c r="C1244" s="86" t="s">
        <v>1618</v>
      </c>
      <c r="D1244" s="86" t="s">
        <v>850</v>
      </c>
      <c r="E1244" s="91">
        <v>2</v>
      </c>
      <c r="F1244" s="86" t="s">
        <v>21</v>
      </c>
    </row>
    <row r="1245" spans="1:6" ht="15.75" thickBot="1">
      <c r="A1245" s="88">
        <v>3497</v>
      </c>
      <c r="B1245" s="85">
        <v>4650</v>
      </c>
      <c r="C1245" s="86" t="s">
        <v>1613</v>
      </c>
      <c r="D1245" s="86" t="s">
        <v>951</v>
      </c>
      <c r="E1245" s="91">
        <v>3</v>
      </c>
      <c r="F1245" s="86" t="s">
        <v>21</v>
      </c>
    </row>
    <row r="1246" spans="1:6" ht="15.75" thickBot="1">
      <c r="A1246" s="88">
        <v>5977</v>
      </c>
      <c r="B1246" s="85">
        <v>4152</v>
      </c>
      <c r="C1246" s="86" t="s">
        <v>1610</v>
      </c>
      <c r="D1246" s="86" t="s">
        <v>772</v>
      </c>
      <c r="E1246" s="91">
        <v>1</v>
      </c>
      <c r="F1246" s="86" t="s">
        <v>21</v>
      </c>
    </row>
    <row r="1247" spans="1:6" ht="15.75" thickBot="1">
      <c r="A1247" s="88">
        <v>22828</v>
      </c>
      <c r="B1247" s="85">
        <v>4814</v>
      </c>
      <c r="C1247" s="86" t="s">
        <v>1617</v>
      </c>
      <c r="D1247" s="86" t="s">
        <v>952</v>
      </c>
      <c r="E1247" s="91">
        <v>2</v>
      </c>
      <c r="F1247" s="86" t="s">
        <v>21</v>
      </c>
    </row>
    <row r="1248" spans="1:6" ht="15.75" thickBot="1">
      <c r="A1248" s="88">
        <v>5466</v>
      </c>
      <c r="B1248" s="85">
        <v>4800</v>
      </c>
      <c r="C1248" s="86" t="s">
        <v>791</v>
      </c>
      <c r="D1248" s="86" t="s">
        <v>953</v>
      </c>
      <c r="E1248" s="91">
        <v>5</v>
      </c>
      <c r="F1248" s="86" t="s">
        <v>21</v>
      </c>
    </row>
    <row r="1249" spans="1:6" ht="15.75" thickBot="1">
      <c r="A1249" s="88">
        <v>3468</v>
      </c>
      <c r="B1249" s="85">
        <v>4865</v>
      </c>
      <c r="C1249" s="86" t="s">
        <v>1620</v>
      </c>
      <c r="D1249" s="86" t="s">
        <v>954</v>
      </c>
      <c r="E1249" s="91">
        <v>2</v>
      </c>
      <c r="F1249" s="86" t="s">
        <v>21</v>
      </c>
    </row>
    <row r="1250" spans="1:6" ht="15.75" thickBot="1">
      <c r="A1250" s="88">
        <v>3870</v>
      </c>
      <c r="B1250" s="85">
        <v>4019</v>
      </c>
      <c r="C1250" s="86" t="s">
        <v>1612</v>
      </c>
      <c r="D1250" s="86" t="s">
        <v>938</v>
      </c>
      <c r="E1250" s="91">
        <v>1</v>
      </c>
      <c r="F1250" s="86" t="s">
        <v>21</v>
      </c>
    </row>
    <row r="1251" spans="1:6" ht="15.75" thickBot="1">
      <c r="A1251" s="88">
        <v>5984</v>
      </c>
      <c r="B1251" s="85">
        <v>4163</v>
      </c>
      <c r="C1251" s="86" t="s">
        <v>1610</v>
      </c>
      <c r="D1251" s="86" t="s">
        <v>916</v>
      </c>
      <c r="E1251" s="91">
        <v>1</v>
      </c>
      <c r="F1251" s="86" t="s">
        <v>21</v>
      </c>
    </row>
    <row r="1252" spans="1:6" ht="15.75" thickBot="1">
      <c r="A1252" s="88">
        <v>3741</v>
      </c>
      <c r="B1252" s="85">
        <v>4807</v>
      </c>
      <c r="C1252" s="86" t="s">
        <v>1617</v>
      </c>
      <c r="D1252" s="86" t="s">
        <v>955</v>
      </c>
      <c r="E1252" s="91">
        <v>4</v>
      </c>
      <c r="F1252" s="86" t="s">
        <v>21</v>
      </c>
    </row>
    <row r="1253" spans="1:6" ht="15.75" thickBot="1">
      <c r="A1253" s="88">
        <v>3430</v>
      </c>
      <c r="B1253" s="85">
        <v>4807</v>
      </c>
      <c r="C1253" s="86" t="s">
        <v>1617</v>
      </c>
      <c r="D1253" s="86" t="s">
        <v>955</v>
      </c>
      <c r="E1253" s="91">
        <v>4</v>
      </c>
      <c r="F1253" s="86" t="s">
        <v>21</v>
      </c>
    </row>
    <row r="1254" spans="1:6" ht="15.75" thickBot="1">
      <c r="A1254" s="88">
        <v>3695</v>
      </c>
      <c r="B1254" s="85">
        <v>4159</v>
      </c>
      <c r="C1254" s="86" t="s">
        <v>1610</v>
      </c>
      <c r="D1254" s="86" t="s">
        <v>920</v>
      </c>
      <c r="E1254" s="91">
        <v>1</v>
      </c>
      <c r="F1254" s="86" t="s">
        <v>21</v>
      </c>
    </row>
    <row r="1255" spans="1:6" ht="15.75" thickBot="1">
      <c r="A1255" s="88">
        <v>3464</v>
      </c>
      <c r="B1255" s="85">
        <v>4171</v>
      </c>
      <c r="C1255" s="86" t="s">
        <v>1610</v>
      </c>
      <c r="D1255" s="86" t="s">
        <v>956</v>
      </c>
      <c r="E1255" s="91">
        <v>1</v>
      </c>
      <c r="F1255" s="86" t="s">
        <v>21</v>
      </c>
    </row>
    <row r="1256" spans="1:6" ht="15.75" thickBot="1">
      <c r="A1256" s="88">
        <v>3885</v>
      </c>
      <c r="B1256" s="85">
        <v>4510</v>
      </c>
      <c r="C1256" s="86" t="s">
        <v>1612</v>
      </c>
      <c r="D1256" s="86" t="s">
        <v>731</v>
      </c>
      <c r="E1256" s="91">
        <v>1</v>
      </c>
      <c r="F1256" s="86" t="s">
        <v>21</v>
      </c>
    </row>
    <row r="1257" spans="1:6" ht="15.75" thickBot="1">
      <c r="A1257" s="88">
        <v>7350</v>
      </c>
      <c r="B1257" s="85">
        <v>4068</v>
      </c>
      <c r="C1257" s="86" t="s">
        <v>1610</v>
      </c>
      <c r="D1257" s="86" t="s">
        <v>759</v>
      </c>
      <c r="E1257" s="91">
        <v>1</v>
      </c>
      <c r="F1257" s="86" t="s">
        <v>21</v>
      </c>
    </row>
    <row r="1258" spans="1:6" ht="15.75" thickBot="1">
      <c r="A1258" s="88">
        <v>7017</v>
      </c>
      <c r="B1258" s="85">
        <v>4055</v>
      </c>
      <c r="C1258" s="86" t="s">
        <v>1614</v>
      </c>
      <c r="D1258" s="86" t="s">
        <v>957</v>
      </c>
      <c r="E1258" s="91">
        <v>1</v>
      </c>
      <c r="F1258" s="86" t="s">
        <v>21</v>
      </c>
    </row>
    <row r="1259" spans="1:6" ht="15.75" thickBot="1">
      <c r="A1259" s="88">
        <v>3704</v>
      </c>
      <c r="B1259" s="85">
        <v>4343</v>
      </c>
      <c r="C1259" s="86" t="s">
        <v>1611</v>
      </c>
      <c r="D1259" s="86" t="s">
        <v>861</v>
      </c>
      <c r="E1259" s="91">
        <v>4</v>
      </c>
      <c r="F1259" s="86" t="s">
        <v>21</v>
      </c>
    </row>
    <row r="1260" spans="1:6" ht="15.75" thickBot="1">
      <c r="A1260" s="88">
        <v>3575</v>
      </c>
      <c r="B1260" s="85">
        <v>4124</v>
      </c>
      <c r="C1260" s="86" t="s">
        <v>1615</v>
      </c>
      <c r="D1260" s="86" t="s">
        <v>958</v>
      </c>
      <c r="E1260" s="91">
        <v>1</v>
      </c>
      <c r="F1260" s="86" t="s">
        <v>21</v>
      </c>
    </row>
    <row r="1261" spans="1:6" ht="15.75" thickBot="1">
      <c r="A1261" s="88">
        <v>3638</v>
      </c>
      <c r="B1261" s="85">
        <v>4806</v>
      </c>
      <c r="C1261" s="86" t="s">
        <v>1617</v>
      </c>
      <c r="D1261" s="86" t="s">
        <v>959</v>
      </c>
      <c r="E1261" s="91">
        <v>4</v>
      </c>
      <c r="F1261" s="86" t="s">
        <v>21</v>
      </c>
    </row>
    <row r="1262" spans="1:6" ht="15.75" thickBot="1">
      <c r="A1262" s="88">
        <v>3465</v>
      </c>
      <c r="B1262" s="85">
        <v>4817</v>
      </c>
      <c r="C1262" s="86" t="s">
        <v>1617</v>
      </c>
      <c r="D1262" s="86" t="s">
        <v>960</v>
      </c>
      <c r="E1262" s="91">
        <v>2</v>
      </c>
      <c r="F1262" s="86" t="s">
        <v>21</v>
      </c>
    </row>
    <row r="1263" spans="1:6" ht="15.75" thickBot="1">
      <c r="A1263" s="88">
        <v>5877</v>
      </c>
      <c r="B1263" s="85">
        <v>4558</v>
      </c>
      <c r="C1263" s="86" t="s">
        <v>1616</v>
      </c>
      <c r="D1263" s="86" t="s">
        <v>736</v>
      </c>
      <c r="E1263" s="91">
        <v>1</v>
      </c>
      <c r="F1263" s="86" t="s">
        <v>21</v>
      </c>
    </row>
    <row r="1264" spans="1:6" ht="15.75" thickBot="1">
      <c r="A1264" s="88">
        <v>26622</v>
      </c>
      <c r="B1264" s="85">
        <v>4030</v>
      </c>
      <c r="C1264" s="86" t="s">
        <v>1614</v>
      </c>
      <c r="D1264" s="86" t="s">
        <v>844</v>
      </c>
      <c r="E1264" s="91">
        <v>1</v>
      </c>
      <c r="F1264" s="86" t="s">
        <v>21</v>
      </c>
    </row>
    <row r="1265" spans="1:6" ht="15.75" thickBot="1">
      <c r="A1265" s="88">
        <v>3674</v>
      </c>
      <c r="B1265" s="85">
        <v>4558</v>
      </c>
      <c r="C1265" s="86" t="s">
        <v>1616</v>
      </c>
      <c r="D1265" s="86" t="s">
        <v>736</v>
      </c>
      <c r="E1265" s="91">
        <v>1</v>
      </c>
      <c r="F1265" s="86" t="s">
        <v>21</v>
      </c>
    </row>
    <row r="1266" spans="1:6" ht="15.75" thickBot="1">
      <c r="A1266" s="88">
        <v>3477</v>
      </c>
      <c r="B1266" s="85">
        <v>4870</v>
      </c>
      <c r="C1266" s="86" t="s">
        <v>1620</v>
      </c>
      <c r="D1266" s="86" t="s">
        <v>840</v>
      </c>
      <c r="E1266" s="91">
        <v>2</v>
      </c>
      <c r="F1266" s="86" t="s">
        <v>21</v>
      </c>
    </row>
    <row r="1267" spans="1:6" ht="15.75" thickBot="1">
      <c r="A1267" s="88">
        <v>5172</v>
      </c>
      <c r="B1267" s="85">
        <v>4107</v>
      </c>
      <c r="C1267" s="86" t="s">
        <v>1610</v>
      </c>
      <c r="D1267" s="86" t="s">
        <v>961</v>
      </c>
      <c r="E1267" s="91">
        <v>1</v>
      </c>
      <c r="F1267" s="86" t="s">
        <v>21</v>
      </c>
    </row>
    <row r="1268" spans="1:6" ht="15.75" thickBot="1">
      <c r="A1268" s="88">
        <v>23367</v>
      </c>
      <c r="B1268" s="85">
        <v>4017</v>
      </c>
      <c r="C1268" s="86" t="s">
        <v>1614</v>
      </c>
      <c r="D1268" s="86" t="s">
        <v>962</v>
      </c>
      <c r="E1268" s="91">
        <v>1</v>
      </c>
      <c r="F1268" s="86" t="s">
        <v>21</v>
      </c>
    </row>
    <row r="1269" spans="1:6" ht="15.75" thickBot="1">
      <c r="A1269" s="88">
        <v>3881</v>
      </c>
      <c r="B1269" s="85">
        <v>4017</v>
      </c>
      <c r="C1269" s="86" t="s">
        <v>1614</v>
      </c>
      <c r="D1269" s="86" t="s">
        <v>962</v>
      </c>
      <c r="E1269" s="91">
        <v>1</v>
      </c>
      <c r="F1269" s="86" t="s">
        <v>21</v>
      </c>
    </row>
    <row r="1270" spans="1:6" ht="15.75" thickBot="1">
      <c r="A1270" s="88">
        <v>3532</v>
      </c>
      <c r="B1270" s="85">
        <v>4017</v>
      </c>
      <c r="C1270" s="86" t="s">
        <v>1614</v>
      </c>
      <c r="D1270" s="86" t="s">
        <v>962</v>
      </c>
      <c r="E1270" s="91">
        <v>1</v>
      </c>
      <c r="F1270" s="86" t="s">
        <v>21</v>
      </c>
    </row>
    <row r="1271" spans="1:6" ht="15.75" thickBot="1">
      <c r="A1271" s="88">
        <v>3690</v>
      </c>
      <c r="B1271" s="85">
        <v>4556</v>
      </c>
      <c r="C1271" s="86" t="s">
        <v>1616</v>
      </c>
      <c r="D1271" s="86" t="s">
        <v>963</v>
      </c>
      <c r="E1271" s="91">
        <v>1</v>
      </c>
      <c r="F1271" s="86" t="s">
        <v>21</v>
      </c>
    </row>
    <row r="1272" spans="1:6" ht="15.75" thickBot="1">
      <c r="A1272" s="88">
        <v>3829</v>
      </c>
      <c r="B1272" s="85">
        <v>4061</v>
      </c>
      <c r="C1272" s="86" t="s">
        <v>1614</v>
      </c>
      <c r="D1272" s="86" t="s">
        <v>964</v>
      </c>
      <c r="E1272" s="91">
        <v>1</v>
      </c>
      <c r="F1272" s="86" t="s">
        <v>21</v>
      </c>
    </row>
    <row r="1273" spans="1:6" ht="15.75" thickBot="1">
      <c r="A1273" s="88">
        <v>3450</v>
      </c>
      <c r="B1273" s="85">
        <v>4870</v>
      </c>
      <c r="C1273" s="86" t="s">
        <v>1620</v>
      </c>
      <c r="D1273" s="86" t="s">
        <v>965</v>
      </c>
      <c r="E1273" s="91">
        <v>2</v>
      </c>
      <c r="F1273" s="86" t="s">
        <v>21</v>
      </c>
    </row>
    <row r="1274" spans="1:6" ht="15.75" thickBot="1">
      <c r="A1274" s="88">
        <v>3686</v>
      </c>
      <c r="B1274" s="85">
        <v>4178</v>
      </c>
      <c r="C1274" s="86" t="s">
        <v>1610</v>
      </c>
      <c r="D1274" s="86" t="s">
        <v>804</v>
      </c>
      <c r="E1274" s="91">
        <v>1</v>
      </c>
      <c r="F1274" s="86" t="s">
        <v>21</v>
      </c>
    </row>
    <row r="1275" spans="1:6" ht="15.75" thickBot="1">
      <c r="A1275" s="88">
        <v>3785</v>
      </c>
      <c r="B1275" s="85">
        <v>4104</v>
      </c>
      <c r="C1275" s="86" t="s">
        <v>1610</v>
      </c>
      <c r="D1275" s="86" t="s">
        <v>966</v>
      </c>
      <c r="E1275" s="91">
        <v>1</v>
      </c>
      <c r="F1275" s="86" t="s">
        <v>21</v>
      </c>
    </row>
    <row r="1276" spans="1:6" ht="15.75" thickBot="1">
      <c r="A1276" s="88">
        <v>3670</v>
      </c>
      <c r="B1276" s="85">
        <v>4580</v>
      </c>
      <c r="C1276" s="86" t="s">
        <v>1616</v>
      </c>
      <c r="D1276" s="86" t="s">
        <v>967</v>
      </c>
      <c r="E1276" s="91">
        <v>5</v>
      </c>
      <c r="F1276" s="86" t="s">
        <v>21</v>
      </c>
    </row>
    <row r="1277" spans="1:6" ht="15.75" thickBot="1">
      <c r="A1277" s="88">
        <v>3683</v>
      </c>
      <c r="B1277" s="85">
        <v>4740</v>
      </c>
      <c r="C1277" s="86" t="s">
        <v>791</v>
      </c>
      <c r="D1277" s="86" t="s">
        <v>968</v>
      </c>
      <c r="E1277" s="91">
        <v>2</v>
      </c>
      <c r="F1277" s="86" t="s">
        <v>21</v>
      </c>
    </row>
    <row r="1278" spans="1:6" ht="15.75" thickBot="1">
      <c r="A1278" s="88">
        <v>3375</v>
      </c>
      <c r="B1278" s="85">
        <v>4630</v>
      </c>
      <c r="C1278" s="86" t="s">
        <v>1613</v>
      </c>
      <c r="D1278" s="86" t="s">
        <v>969</v>
      </c>
      <c r="E1278" s="91">
        <v>5</v>
      </c>
      <c r="F1278" s="86" t="s">
        <v>21</v>
      </c>
    </row>
    <row r="1279" spans="1:6" ht="15.75" thickBot="1">
      <c r="A1279" s="88">
        <v>3540</v>
      </c>
      <c r="B1279" s="85">
        <v>4630</v>
      </c>
      <c r="C1279" s="86" t="s">
        <v>1613</v>
      </c>
      <c r="D1279" s="86" t="s">
        <v>969</v>
      </c>
      <c r="E1279" s="91">
        <v>5</v>
      </c>
      <c r="F1279" s="86" t="s">
        <v>21</v>
      </c>
    </row>
    <row r="1280" spans="1:6" ht="15.75" thickBot="1">
      <c r="A1280" s="88">
        <v>3458</v>
      </c>
      <c r="B1280" s="85">
        <v>4303</v>
      </c>
      <c r="C1280" s="86" t="s">
        <v>1619</v>
      </c>
      <c r="D1280" s="86" t="s">
        <v>970</v>
      </c>
      <c r="E1280" s="91">
        <v>1</v>
      </c>
      <c r="F1280" s="86" t="s">
        <v>21</v>
      </c>
    </row>
    <row r="1281" spans="1:6" ht="15.75" thickBot="1">
      <c r="A1281" s="88">
        <v>23586</v>
      </c>
      <c r="B1281" s="85">
        <v>4506</v>
      </c>
      <c r="C1281" s="86" t="s">
        <v>1612</v>
      </c>
      <c r="D1281" s="86" t="s">
        <v>921</v>
      </c>
      <c r="E1281" s="91">
        <v>1</v>
      </c>
      <c r="F1281" s="86" t="s">
        <v>21</v>
      </c>
    </row>
    <row r="1282" spans="1:6" ht="15.75" thickBot="1">
      <c r="A1282" s="88">
        <v>3776</v>
      </c>
      <c r="B1282" s="85">
        <v>4064</v>
      </c>
      <c r="C1282" s="86" t="s">
        <v>1614</v>
      </c>
      <c r="D1282" s="86" t="s">
        <v>971</v>
      </c>
      <c r="E1282" s="91">
        <v>1</v>
      </c>
      <c r="F1282" s="86" t="s">
        <v>21</v>
      </c>
    </row>
    <row r="1283" spans="1:6" ht="15.75" thickBot="1">
      <c r="A1283" s="88">
        <v>3486</v>
      </c>
      <c r="B1283" s="85">
        <v>4350</v>
      </c>
      <c r="C1283" s="86" t="s">
        <v>1611</v>
      </c>
      <c r="D1283" s="86" t="s">
        <v>972</v>
      </c>
      <c r="E1283" s="91">
        <v>2</v>
      </c>
      <c r="F1283" s="86" t="s">
        <v>21</v>
      </c>
    </row>
    <row r="1284" spans="1:6" ht="15.75" thickBot="1">
      <c r="A1284" s="88">
        <v>5637</v>
      </c>
      <c r="B1284" s="85">
        <v>4220</v>
      </c>
      <c r="C1284" s="86" t="s">
        <v>1609</v>
      </c>
      <c r="D1284" s="86" t="s">
        <v>973</v>
      </c>
      <c r="E1284" s="91">
        <v>1</v>
      </c>
      <c r="F1284" s="86" t="s">
        <v>21</v>
      </c>
    </row>
    <row r="1285" spans="1:6" ht="15.75" thickBot="1">
      <c r="A1285" s="88">
        <v>3598</v>
      </c>
      <c r="B1285" s="85">
        <v>4737</v>
      </c>
      <c r="C1285" s="86" t="s">
        <v>791</v>
      </c>
      <c r="D1285" s="86" t="s">
        <v>974</v>
      </c>
      <c r="E1285" s="91">
        <v>5</v>
      </c>
      <c r="F1285" s="86" t="s">
        <v>21</v>
      </c>
    </row>
    <row r="1286" spans="1:6" ht="15.75" thickBot="1">
      <c r="A1286" s="88">
        <v>7416</v>
      </c>
      <c r="B1286" s="85">
        <v>4022</v>
      </c>
      <c r="C1286" s="86" t="s">
        <v>1612</v>
      </c>
      <c r="D1286" s="86" t="s">
        <v>796</v>
      </c>
      <c r="E1286" s="91">
        <v>1</v>
      </c>
      <c r="F1286" s="86" t="s">
        <v>21</v>
      </c>
    </row>
    <row r="1287" spans="1:6" ht="15.75" thickBot="1">
      <c r="A1287" s="88">
        <v>5974</v>
      </c>
      <c r="B1287" s="85">
        <v>4508</v>
      </c>
      <c r="C1287" s="86" t="s">
        <v>1612</v>
      </c>
      <c r="D1287" s="86" t="s">
        <v>941</v>
      </c>
      <c r="E1287" s="91">
        <v>1</v>
      </c>
      <c r="F1287" s="86" t="s">
        <v>21</v>
      </c>
    </row>
    <row r="1288" spans="1:6" ht="15.75" thickBot="1">
      <c r="A1288" s="88">
        <v>7347</v>
      </c>
      <c r="B1288" s="85">
        <v>4163</v>
      </c>
      <c r="C1288" s="86" t="s">
        <v>1610</v>
      </c>
      <c r="D1288" s="86" t="s">
        <v>916</v>
      </c>
      <c r="E1288" s="91">
        <v>1</v>
      </c>
      <c r="F1288" s="86" t="s">
        <v>21</v>
      </c>
    </row>
    <row r="1289" spans="1:6" ht="15.75" thickBot="1">
      <c r="A1289" s="88">
        <v>3522</v>
      </c>
      <c r="B1289" s="85">
        <v>4073</v>
      </c>
      <c r="C1289" s="86" t="s">
        <v>1610</v>
      </c>
      <c r="D1289" s="86" t="s">
        <v>877</v>
      </c>
      <c r="E1289" s="91">
        <v>1</v>
      </c>
      <c r="F1289" s="86" t="s">
        <v>21</v>
      </c>
    </row>
    <row r="1290" spans="1:6" ht="15.75" thickBot="1">
      <c r="A1290" s="88">
        <v>3521</v>
      </c>
      <c r="B1290" s="85">
        <v>4073</v>
      </c>
      <c r="C1290" s="86" t="s">
        <v>1610</v>
      </c>
      <c r="D1290" s="86" t="s">
        <v>877</v>
      </c>
      <c r="E1290" s="91">
        <v>1</v>
      </c>
      <c r="F1290" s="86" t="s">
        <v>21</v>
      </c>
    </row>
    <row r="1291" spans="1:6" ht="15.75" thickBot="1">
      <c r="A1291" s="88">
        <v>3523</v>
      </c>
      <c r="B1291" s="85">
        <v>4073</v>
      </c>
      <c r="C1291" s="86" t="s">
        <v>1610</v>
      </c>
      <c r="D1291" s="86" t="s">
        <v>877</v>
      </c>
      <c r="E1291" s="91">
        <v>1</v>
      </c>
      <c r="F1291" s="86" t="s">
        <v>21</v>
      </c>
    </row>
    <row r="1292" spans="1:6" ht="15.75" thickBot="1">
      <c r="A1292" s="88">
        <v>3520</v>
      </c>
      <c r="B1292" s="85">
        <v>4073</v>
      </c>
      <c r="C1292" s="86" t="s">
        <v>1610</v>
      </c>
      <c r="D1292" s="86" t="s">
        <v>877</v>
      </c>
      <c r="E1292" s="91">
        <v>1</v>
      </c>
      <c r="F1292" s="86" t="s">
        <v>21</v>
      </c>
    </row>
    <row r="1293" spans="1:6" ht="15.75" thickBot="1">
      <c r="A1293" s="88">
        <v>3524</v>
      </c>
      <c r="B1293" s="85">
        <v>4073</v>
      </c>
      <c r="C1293" s="86" t="s">
        <v>1610</v>
      </c>
      <c r="D1293" s="86" t="s">
        <v>877</v>
      </c>
      <c r="E1293" s="91">
        <v>1</v>
      </c>
      <c r="F1293" s="86" t="s">
        <v>21</v>
      </c>
    </row>
    <row r="1294" spans="1:6" ht="15.75" thickBot="1">
      <c r="A1294" s="88">
        <v>3696</v>
      </c>
      <c r="B1294" s="85">
        <v>4508</v>
      </c>
      <c r="C1294" s="86" t="s">
        <v>1612</v>
      </c>
      <c r="D1294" s="86" t="s">
        <v>941</v>
      </c>
      <c r="E1294" s="91">
        <v>1</v>
      </c>
      <c r="F1294" s="86" t="s">
        <v>21</v>
      </c>
    </row>
    <row r="1295" spans="1:6" ht="15.75" thickBot="1">
      <c r="A1295" s="88">
        <v>3886</v>
      </c>
      <c r="B1295" s="85">
        <v>4362</v>
      </c>
      <c r="C1295" s="86" t="s">
        <v>1611</v>
      </c>
      <c r="D1295" s="86" t="s">
        <v>975</v>
      </c>
      <c r="E1295" s="91">
        <v>5</v>
      </c>
      <c r="F1295" s="86" t="s">
        <v>21</v>
      </c>
    </row>
    <row r="1296" spans="1:6" ht="15.75" thickBot="1">
      <c r="A1296" s="88">
        <v>3469</v>
      </c>
      <c r="B1296" s="85">
        <v>4362</v>
      </c>
      <c r="C1296" s="86" t="s">
        <v>1611</v>
      </c>
      <c r="D1296" s="86" t="s">
        <v>975</v>
      </c>
      <c r="E1296" s="91">
        <v>5</v>
      </c>
      <c r="F1296" s="86" t="s">
        <v>21</v>
      </c>
    </row>
    <row r="1297" spans="1:6" ht="15.75" thickBot="1">
      <c r="A1297" s="88">
        <v>3444</v>
      </c>
      <c r="B1297" s="85">
        <v>4413</v>
      </c>
      <c r="C1297" s="86" t="s">
        <v>1611</v>
      </c>
      <c r="D1297" s="86" t="s">
        <v>976</v>
      </c>
      <c r="E1297" s="91">
        <v>4</v>
      </c>
      <c r="F1297" s="86" t="s">
        <v>21</v>
      </c>
    </row>
    <row r="1298" spans="1:6" ht="15.75" thickBot="1">
      <c r="A1298" s="88">
        <v>3626</v>
      </c>
      <c r="B1298" s="85">
        <v>4207</v>
      </c>
      <c r="C1298" s="86" t="s">
        <v>1615</v>
      </c>
      <c r="D1298" s="86" t="s">
        <v>977</v>
      </c>
      <c r="E1298" s="91">
        <v>1</v>
      </c>
      <c r="F1298" s="86" t="s">
        <v>21</v>
      </c>
    </row>
    <row r="1299" spans="1:6" ht="15.75" thickBot="1">
      <c r="A1299" s="88">
        <v>5435</v>
      </c>
      <c r="B1299" s="85">
        <v>4551</v>
      </c>
      <c r="C1299" s="86" t="s">
        <v>1616</v>
      </c>
      <c r="D1299" s="86" t="s">
        <v>836</v>
      </c>
      <c r="E1299" s="91">
        <v>1</v>
      </c>
      <c r="F1299" s="86" t="s">
        <v>21</v>
      </c>
    </row>
    <row r="1300" spans="1:6" ht="15.75" thickBot="1">
      <c r="A1300" s="88">
        <v>3471</v>
      </c>
      <c r="B1300" s="85">
        <v>4121</v>
      </c>
      <c r="C1300" s="86" t="s">
        <v>1610</v>
      </c>
      <c r="D1300" s="86" t="s">
        <v>978</v>
      </c>
      <c r="E1300" s="91">
        <v>1</v>
      </c>
      <c r="F1300" s="86" t="s">
        <v>21</v>
      </c>
    </row>
    <row r="1301" spans="1:6" ht="15.75" thickBot="1">
      <c r="A1301" s="88">
        <v>3383</v>
      </c>
      <c r="B1301" s="85">
        <v>4605</v>
      </c>
      <c r="C1301" s="86" t="s">
        <v>1613</v>
      </c>
      <c r="D1301" s="86" t="s">
        <v>888</v>
      </c>
      <c r="E1301" s="91">
        <v>5</v>
      </c>
      <c r="F1301" s="86" t="s">
        <v>21</v>
      </c>
    </row>
    <row r="1302" spans="1:6" ht="15.75" thickBot="1">
      <c r="A1302" s="88">
        <v>3504</v>
      </c>
      <c r="B1302" s="85">
        <v>4615</v>
      </c>
      <c r="C1302" s="86" t="s">
        <v>1613</v>
      </c>
      <c r="D1302" s="86" t="s">
        <v>979</v>
      </c>
      <c r="E1302" s="91">
        <v>5</v>
      </c>
      <c r="F1302" s="86" t="s">
        <v>21</v>
      </c>
    </row>
    <row r="1303" spans="1:6" ht="15.75" thickBot="1">
      <c r="A1303" s="88">
        <v>3582</v>
      </c>
      <c r="B1303" s="85">
        <v>4305</v>
      </c>
      <c r="C1303" s="86" t="s">
        <v>1619</v>
      </c>
      <c r="D1303" s="86" t="s">
        <v>776</v>
      </c>
      <c r="E1303" s="91">
        <v>1</v>
      </c>
      <c r="F1303" s="86" t="s">
        <v>21</v>
      </c>
    </row>
    <row r="1304" spans="1:6" ht="15.75" thickBot="1">
      <c r="A1304" s="88">
        <v>6446</v>
      </c>
      <c r="B1304" s="85">
        <v>4116</v>
      </c>
      <c r="C1304" s="86" t="s">
        <v>1610</v>
      </c>
      <c r="D1304" s="86" t="s">
        <v>740</v>
      </c>
      <c r="E1304" s="91">
        <v>1</v>
      </c>
      <c r="F1304" s="86" t="s">
        <v>21</v>
      </c>
    </row>
    <row r="1305" spans="1:6" ht="15.75" thickBot="1">
      <c r="A1305" s="88">
        <v>3397</v>
      </c>
      <c r="B1305" s="85">
        <v>4420</v>
      </c>
      <c r="C1305" s="86" t="s">
        <v>1618</v>
      </c>
      <c r="D1305" s="86" t="s">
        <v>980</v>
      </c>
      <c r="E1305" s="91">
        <v>6</v>
      </c>
      <c r="F1305" s="86" t="s">
        <v>21</v>
      </c>
    </row>
    <row r="1306" spans="1:6" ht="15.75" thickBot="1">
      <c r="A1306" s="88">
        <v>3652</v>
      </c>
      <c r="B1306" s="85">
        <v>4215</v>
      </c>
      <c r="C1306" s="86" t="s">
        <v>1609</v>
      </c>
      <c r="D1306" s="86" t="s">
        <v>788</v>
      </c>
      <c r="E1306" s="91">
        <v>1</v>
      </c>
      <c r="F1306" s="86" t="s">
        <v>21</v>
      </c>
    </row>
    <row r="1307" spans="1:6" ht="15.75" thickBot="1">
      <c r="A1307" s="88">
        <v>23614</v>
      </c>
      <c r="B1307" s="85">
        <v>4127</v>
      </c>
      <c r="C1307" s="86" t="s">
        <v>1615</v>
      </c>
      <c r="D1307" s="86" t="s">
        <v>746</v>
      </c>
      <c r="E1307" s="91">
        <v>1</v>
      </c>
      <c r="F1307" s="86" t="s">
        <v>21</v>
      </c>
    </row>
    <row r="1308" spans="1:6" ht="15.75" thickBot="1">
      <c r="A1308" s="88">
        <v>3627</v>
      </c>
      <c r="B1308" s="85">
        <v>4228</v>
      </c>
      <c r="C1308" s="86" t="s">
        <v>1609</v>
      </c>
      <c r="D1308" s="86" t="s">
        <v>800</v>
      </c>
      <c r="E1308" s="91">
        <v>1</v>
      </c>
      <c r="F1308" s="86" t="s">
        <v>21</v>
      </c>
    </row>
    <row r="1309" spans="1:6" ht="15.75" thickBot="1">
      <c r="A1309" s="88">
        <v>8012</v>
      </c>
      <c r="B1309" s="85">
        <v>4102</v>
      </c>
      <c r="C1309" s="87"/>
      <c r="D1309" s="87"/>
      <c r="E1309" s="87"/>
      <c r="F1309" s="86" t="s">
        <v>21</v>
      </c>
    </row>
    <row r="1310" spans="1:6" ht="15.75" thickBot="1">
      <c r="A1310" s="88">
        <v>3812</v>
      </c>
      <c r="B1310" s="85">
        <v>4551</v>
      </c>
      <c r="C1310" s="86" t="s">
        <v>1616</v>
      </c>
      <c r="D1310" s="86" t="s">
        <v>981</v>
      </c>
      <c r="E1310" s="91">
        <v>1</v>
      </c>
      <c r="F1310" s="86" t="s">
        <v>21</v>
      </c>
    </row>
    <row r="1311" spans="1:6" ht="15.75" thickBot="1">
      <c r="A1311" s="88">
        <v>5903</v>
      </c>
      <c r="B1311" s="85">
        <v>4573</v>
      </c>
      <c r="C1311" s="86" t="s">
        <v>1616</v>
      </c>
      <c r="D1311" s="86" t="s">
        <v>875</v>
      </c>
      <c r="E1311" s="91">
        <v>1</v>
      </c>
      <c r="F1311" s="86" t="s">
        <v>21</v>
      </c>
    </row>
    <row r="1312" spans="1:6" ht="15.75" thickBot="1">
      <c r="A1312" s="88">
        <v>3907</v>
      </c>
      <c r="B1312" s="85">
        <v>4101</v>
      </c>
      <c r="C1312" s="86" t="s">
        <v>1610</v>
      </c>
      <c r="D1312" s="86" t="s">
        <v>982</v>
      </c>
      <c r="E1312" s="91">
        <v>1</v>
      </c>
      <c r="F1312" s="86" t="s">
        <v>21</v>
      </c>
    </row>
    <row r="1313" spans="1:6" ht="15.75" thickBot="1">
      <c r="A1313" s="88">
        <v>3541</v>
      </c>
      <c r="B1313" s="85">
        <v>4124</v>
      </c>
      <c r="C1313" s="86" t="s">
        <v>1615</v>
      </c>
      <c r="D1313" s="86" t="s">
        <v>958</v>
      </c>
      <c r="E1313" s="91">
        <v>1</v>
      </c>
      <c r="F1313" s="86" t="s">
        <v>21</v>
      </c>
    </row>
    <row r="1314" spans="1:6" ht="15.75" thickBot="1">
      <c r="A1314" s="88">
        <v>3613</v>
      </c>
      <c r="B1314" s="85">
        <v>4510</v>
      </c>
      <c r="C1314" s="86" t="s">
        <v>1612</v>
      </c>
      <c r="D1314" s="86" t="s">
        <v>731</v>
      </c>
      <c r="E1314" s="91">
        <v>1</v>
      </c>
      <c r="F1314" s="86" t="s">
        <v>21</v>
      </c>
    </row>
    <row r="1315" spans="1:6" ht="15.75" thickBot="1">
      <c r="A1315" s="88">
        <v>3544</v>
      </c>
      <c r="B1315" s="85">
        <v>4214</v>
      </c>
      <c r="C1315" s="86" t="s">
        <v>1609</v>
      </c>
      <c r="D1315" s="86" t="s">
        <v>764</v>
      </c>
      <c r="E1315" s="91">
        <v>1</v>
      </c>
      <c r="F1315" s="86" t="s">
        <v>21</v>
      </c>
    </row>
    <row r="1316" spans="1:6" ht="15.75" thickBot="1">
      <c r="A1316" s="88">
        <v>3452</v>
      </c>
      <c r="B1316" s="85">
        <v>4065</v>
      </c>
      <c r="C1316" s="86" t="s">
        <v>1614</v>
      </c>
      <c r="D1316" s="86" t="s">
        <v>983</v>
      </c>
      <c r="E1316" s="91">
        <v>1</v>
      </c>
      <c r="F1316" s="86" t="s">
        <v>21</v>
      </c>
    </row>
    <row r="1317" spans="1:6" ht="15.75" thickBot="1">
      <c r="A1317" s="88">
        <v>3617</v>
      </c>
      <c r="B1317" s="85">
        <v>4570</v>
      </c>
      <c r="C1317" s="86" t="s">
        <v>1616</v>
      </c>
      <c r="D1317" s="86" t="s">
        <v>874</v>
      </c>
      <c r="E1317" s="91">
        <v>3</v>
      </c>
      <c r="F1317" s="86" t="s">
        <v>21</v>
      </c>
    </row>
    <row r="1318" spans="1:6" ht="15.75" thickBot="1">
      <c r="A1318" s="88">
        <v>3883</v>
      </c>
      <c r="B1318" s="85">
        <v>4169</v>
      </c>
      <c r="C1318" s="86" t="s">
        <v>1610</v>
      </c>
      <c r="D1318" s="86" t="s">
        <v>984</v>
      </c>
      <c r="E1318" s="91">
        <v>1</v>
      </c>
      <c r="F1318" s="86" t="s">
        <v>21</v>
      </c>
    </row>
    <row r="1319" spans="1:6" ht="15.75" thickBot="1">
      <c r="A1319" s="88">
        <v>3435</v>
      </c>
      <c r="B1319" s="85">
        <v>4169</v>
      </c>
      <c r="C1319" s="86" t="s">
        <v>1610</v>
      </c>
      <c r="D1319" s="86" t="s">
        <v>984</v>
      </c>
      <c r="E1319" s="91">
        <v>1</v>
      </c>
      <c r="F1319" s="86" t="s">
        <v>21</v>
      </c>
    </row>
    <row r="1320" spans="1:6" ht="15.75" thickBot="1">
      <c r="A1320" s="88">
        <v>19369</v>
      </c>
      <c r="B1320" s="85">
        <v>4558</v>
      </c>
      <c r="C1320" s="86" t="s">
        <v>1616</v>
      </c>
      <c r="D1320" s="86" t="s">
        <v>736</v>
      </c>
      <c r="E1320" s="91">
        <v>1</v>
      </c>
      <c r="F1320" s="86" t="s">
        <v>21</v>
      </c>
    </row>
    <row r="1321" spans="1:6" ht="15.75" thickBot="1">
      <c r="A1321" s="88">
        <v>3865</v>
      </c>
      <c r="B1321" s="85">
        <v>4053</v>
      </c>
      <c r="C1321" s="86" t="s">
        <v>1614</v>
      </c>
      <c r="D1321" s="86" t="s">
        <v>868</v>
      </c>
      <c r="E1321" s="91">
        <v>1</v>
      </c>
      <c r="F1321" s="86" t="s">
        <v>21</v>
      </c>
    </row>
    <row r="1322" spans="1:6" ht="15.75" thickBot="1">
      <c r="A1322" s="88">
        <v>3663</v>
      </c>
      <c r="B1322" s="85">
        <v>4215</v>
      </c>
      <c r="C1322" s="86" t="s">
        <v>1609</v>
      </c>
      <c r="D1322" s="86" t="s">
        <v>724</v>
      </c>
      <c r="E1322" s="91">
        <v>1</v>
      </c>
      <c r="F1322" s="86" t="s">
        <v>21</v>
      </c>
    </row>
    <row r="1323" spans="1:6" ht="15.75" thickBot="1">
      <c r="A1323" s="88">
        <v>3436</v>
      </c>
      <c r="B1323" s="85">
        <v>4350</v>
      </c>
      <c r="C1323" s="86" t="s">
        <v>1611</v>
      </c>
      <c r="D1323" s="86" t="s">
        <v>730</v>
      </c>
      <c r="E1323" s="91">
        <v>2</v>
      </c>
      <c r="F1323" s="86" t="s">
        <v>21</v>
      </c>
    </row>
    <row r="1324" spans="1:6" ht="15.75" thickBot="1">
      <c r="A1324" s="88">
        <v>3719</v>
      </c>
      <c r="B1324" s="85">
        <v>4350</v>
      </c>
      <c r="C1324" s="86" t="s">
        <v>1611</v>
      </c>
      <c r="D1324" s="86" t="s">
        <v>730</v>
      </c>
      <c r="E1324" s="91">
        <v>2</v>
      </c>
      <c r="F1324" s="86" t="s">
        <v>21</v>
      </c>
    </row>
    <row r="1325" spans="1:6" ht="15.75" thickBot="1">
      <c r="A1325" s="88">
        <v>3565</v>
      </c>
      <c r="B1325" s="85">
        <v>4510</v>
      </c>
      <c r="C1325" s="86" t="s">
        <v>1612</v>
      </c>
      <c r="D1325" s="86" t="s">
        <v>731</v>
      </c>
      <c r="E1325" s="91">
        <v>1</v>
      </c>
      <c r="F1325" s="86" t="s">
        <v>21</v>
      </c>
    </row>
    <row r="1326" spans="1:6" ht="15.75" thickBot="1">
      <c r="A1326" s="88">
        <v>3852</v>
      </c>
      <c r="B1326" s="85">
        <v>4159</v>
      </c>
      <c r="C1326" s="86" t="s">
        <v>1610</v>
      </c>
      <c r="D1326" s="86" t="s">
        <v>920</v>
      </c>
      <c r="E1326" s="91">
        <v>1</v>
      </c>
      <c r="F1326" s="86" t="s">
        <v>21</v>
      </c>
    </row>
    <row r="1327" spans="1:6" ht="15.75" thickBot="1">
      <c r="A1327" s="88">
        <v>3484</v>
      </c>
      <c r="B1327" s="85">
        <v>4341</v>
      </c>
      <c r="C1327" s="86" t="s">
        <v>1619</v>
      </c>
      <c r="D1327" s="86" t="s">
        <v>848</v>
      </c>
      <c r="E1327" s="91">
        <v>5</v>
      </c>
      <c r="F1327" s="86" t="s">
        <v>21</v>
      </c>
    </row>
    <row r="1328" spans="1:6" ht="15.75" thickBot="1">
      <c r="A1328" s="88">
        <v>3871</v>
      </c>
      <c r="B1328" s="85">
        <v>4341</v>
      </c>
      <c r="C1328" s="86" t="s">
        <v>1619</v>
      </c>
      <c r="D1328" s="86" t="s">
        <v>848</v>
      </c>
      <c r="E1328" s="91">
        <v>5</v>
      </c>
      <c r="F1328" s="86" t="s">
        <v>21</v>
      </c>
    </row>
    <row r="1329" spans="1:6" ht="15.75" thickBot="1">
      <c r="A1329" s="88">
        <v>3467</v>
      </c>
      <c r="B1329" s="85">
        <v>4410</v>
      </c>
      <c r="C1329" s="86" t="s">
        <v>1611</v>
      </c>
      <c r="D1329" s="86" t="s">
        <v>906</v>
      </c>
      <c r="E1329" s="91">
        <v>5</v>
      </c>
      <c r="F1329" s="86" t="s">
        <v>21</v>
      </c>
    </row>
    <row r="1330" spans="1:6" ht="15.75" thickBot="1">
      <c r="A1330" s="88">
        <v>3645</v>
      </c>
      <c r="B1330" s="85">
        <v>4421</v>
      </c>
      <c r="C1330" s="86" t="s">
        <v>1611</v>
      </c>
      <c r="D1330" s="86" t="s">
        <v>985</v>
      </c>
      <c r="E1330" s="91">
        <v>5</v>
      </c>
      <c r="F1330" s="86" t="s">
        <v>21</v>
      </c>
    </row>
    <row r="1331" spans="1:6" ht="15.75" thickBot="1">
      <c r="A1331" s="88">
        <v>3766</v>
      </c>
      <c r="B1331" s="85">
        <v>4350</v>
      </c>
      <c r="C1331" s="86" t="s">
        <v>1611</v>
      </c>
      <c r="D1331" s="86" t="s">
        <v>972</v>
      </c>
      <c r="E1331" s="91">
        <v>2</v>
      </c>
      <c r="F1331" s="86" t="s">
        <v>21</v>
      </c>
    </row>
    <row r="1332" spans="1:6" ht="15.75" thickBot="1">
      <c r="A1332" s="88">
        <v>3901</v>
      </c>
      <c r="B1332" s="85">
        <v>4069</v>
      </c>
      <c r="C1332" s="86" t="s">
        <v>1614</v>
      </c>
      <c r="D1332" s="86" t="s">
        <v>986</v>
      </c>
      <c r="E1332" s="91">
        <v>1</v>
      </c>
      <c r="F1332" s="86" t="s">
        <v>21</v>
      </c>
    </row>
    <row r="1333" spans="1:6" ht="15.75" thickBot="1">
      <c r="A1333" s="88">
        <v>3612</v>
      </c>
      <c r="B1333" s="85">
        <v>4814</v>
      </c>
      <c r="C1333" s="86" t="s">
        <v>1617</v>
      </c>
      <c r="D1333" s="86" t="s">
        <v>987</v>
      </c>
      <c r="E1333" s="91">
        <v>2</v>
      </c>
      <c r="F1333" s="86" t="s">
        <v>21</v>
      </c>
    </row>
    <row r="1334" spans="1:6" ht="15.75" thickBot="1">
      <c r="A1334" s="88">
        <v>3868</v>
      </c>
      <c r="B1334" s="85">
        <v>4814</v>
      </c>
      <c r="C1334" s="86" t="s">
        <v>1617</v>
      </c>
      <c r="D1334" s="86" t="s">
        <v>987</v>
      </c>
      <c r="E1334" s="91">
        <v>2</v>
      </c>
      <c r="F1334" s="86" t="s">
        <v>21</v>
      </c>
    </row>
    <row r="1335" spans="1:6" ht="15.75" thickBot="1">
      <c r="A1335" s="88">
        <v>3379</v>
      </c>
      <c r="B1335" s="85">
        <v>4825</v>
      </c>
      <c r="C1335" s="86" t="s">
        <v>1622</v>
      </c>
      <c r="D1335" s="86" t="s">
        <v>988</v>
      </c>
      <c r="E1335" s="91">
        <v>6</v>
      </c>
      <c r="F1335" s="86" t="s">
        <v>21</v>
      </c>
    </row>
    <row r="1336" spans="1:6" ht="15.75" thickBot="1">
      <c r="A1336" s="88">
        <v>3891</v>
      </c>
      <c r="B1336" s="85">
        <v>4825</v>
      </c>
      <c r="C1336" s="86" t="s">
        <v>1622</v>
      </c>
      <c r="D1336" s="86" t="s">
        <v>988</v>
      </c>
      <c r="E1336" s="91">
        <v>6</v>
      </c>
      <c r="F1336" s="86" t="s">
        <v>21</v>
      </c>
    </row>
    <row r="1337" spans="1:6" ht="15.75" thickBot="1">
      <c r="A1337" s="88">
        <v>7242</v>
      </c>
      <c r="B1337" s="85">
        <v>4564</v>
      </c>
      <c r="C1337" s="86" t="s">
        <v>1616</v>
      </c>
      <c r="D1337" s="86" t="s">
        <v>884</v>
      </c>
      <c r="E1337" s="91">
        <v>1</v>
      </c>
      <c r="F1337" s="86" t="s">
        <v>21</v>
      </c>
    </row>
    <row r="1338" spans="1:6" ht="15.75" thickBot="1">
      <c r="A1338" s="88">
        <v>3752</v>
      </c>
      <c r="B1338" s="85">
        <v>4370</v>
      </c>
      <c r="C1338" s="86" t="s">
        <v>1611</v>
      </c>
      <c r="D1338" s="86" t="s">
        <v>720</v>
      </c>
      <c r="E1338" s="91">
        <v>4</v>
      </c>
      <c r="F1338" s="86" t="s">
        <v>21</v>
      </c>
    </row>
    <row r="1339" spans="1:6" ht="15.75" thickBot="1">
      <c r="A1339" s="88">
        <v>8009</v>
      </c>
      <c r="B1339" s="85">
        <v>4556</v>
      </c>
      <c r="C1339" s="86" t="s">
        <v>1616</v>
      </c>
      <c r="D1339" s="86" t="s">
        <v>823</v>
      </c>
      <c r="E1339" s="91">
        <v>1</v>
      </c>
      <c r="F1339" s="86" t="s">
        <v>21</v>
      </c>
    </row>
    <row r="1340" spans="1:6" ht="15.75" thickBot="1">
      <c r="A1340" s="88">
        <v>3387</v>
      </c>
      <c r="B1340" s="85">
        <v>4113</v>
      </c>
      <c r="C1340" s="86" t="s">
        <v>1610</v>
      </c>
      <c r="D1340" s="86" t="s">
        <v>732</v>
      </c>
      <c r="E1340" s="91">
        <v>1</v>
      </c>
      <c r="F1340" s="86" t="s">
        <v>21</v>
      </c>
    </row>
    <row r="1341" spans="1:6" ht="15.75" thickBot="1">
      <c r="A1341" s="88">
        <v>6560</v>
      </c>
      <c r="B1341" s="85">
        <v>4227</v>
      </c>
      <c r="C1341" s="86" t="s">
        <v>1609</v>
      </c>
      <c r="D1341" s="86" t="s">
        <v>989</v>
      </c>
      <c r="E1341" s="91">
        <v>1</v>
      </c>
      <c r="F1341" s="86" t="s">
        <v>21</v>
      </c>
    </row>
    <row r="1342" spans="1:6" ht="15.75" thickBot="1">
      <c r="A1342" s="88">
        <v>6824</v>
      </c>
      <c r="B1342" s="85">
        <v>4655</v>
      </c>
      <c r="C1342" s="86" t="s">
        <v>1613</v>
      </c>
      <c r="D1342" s="86" t="s">
        <v>781</v>
      </c>
      <c r="E1342" s="91">
        <v>2</v>
      </c>
      <c r="F1342" s="86" t="s">
        <v>21</v>
      </c>
    </row>
    <row r="1343" spans="1:6" ht="15.75" thickBot="1">
      <c r="A1343" s="88">
        <v>3443</v>
      </c>
      <c r="B1343" s="85">
        <v>4655</v>
      </c>
      <c r="C1343" s="86" t="s">
        <v>1613</v>
      </c>
      <c r="D1343" s="86" t="s">
        <v>805</v>
      </c>
      <c r="E1343" s="91">
        <v>2</v>
      </c>
      <c r="F1343" s="86" t="s">
        <v>21</v>
      </c>
    </row>
    <row r="1344" spans="1:6" ht="15.75" thickBot="1">
      <c r="A1344" s="88">
        <v>3843</v>
      </c>
      <c r="B1344" s="85">
        <v>4103</v>
      </c>
      <c r="C1344" s="86" t="s">
        <v>1610</v>
      </c>
      <c r="D1344" s="86" t="s">
        <v>990</v>
      </c>
      <c r="E1344" s="91">
        <v>1</v>
      </c>
      <c r="F1344" s="86" t="s">
        <v>21</v>
      </c>
    </row>
    <row r="1345" spans="1:6" ht="15.75" thickBot="1">
      <c r="A1345" s="88">
        <v>3887</v>
      </c>
      <c r="B1345" s="85">
        <v>4216</v>
      </c>
      <c r="C1345" s="86" t="s">
        <v>1609</v>
      </c>
      <c r="D1345" s="86" t="s">
        <v>991</v>
      </c>
      <c r="E1345" s="91">
        <v>1</v>
      </c>
      <c r="F1345" s="86" t="s">
        <v>21</v>
      </c>
    </row>
    <row r="1346" spans="1:6" ht="15.75" thickBot="1">
      <c r="A1346" s="88">
        <v>3851</v>
      </c>
      <c r="B1346" s="85">
        <v>4670</v>
      </c>
      <c r="C1346" s="86" t="s">
        <v>1613</v>
      </c>
      <c r="D1346" s="86" t="s">
        <v>849</v>
      </c>
      <c r="E1346" s="91">
        <v>2</v>
      </c>
      <c r="F1346" s="86" t="s">
        <v>21</v>
      </c>
    </row>
    <row r="1347" spans="1:6" ht="15.75" thickBot="1">
      <c r="A1347" s="88">
        <v>3750</v>
      </c>
      <c r="B1347" s="85">
        <v>4226</v>
      </c>
      <c r="C1347" s="86" t="s">
        <v>1609</v>
      </c>
      <c r="D1347" s="86" t="s">
        <v>992</v>
      </c>
      <c r="E1347" s="91">
        <v>1</v>
      </c>
      <c r="F1347" s="86" t="s">
        <v>21</v>
      </c>
    </row>
    <row r="1348" spans="1:6" ht="15.75" thickBot="1">
      <c r="A1348" s="88">
        <v>3854</v>
      </c>
      <c r="B1348" s="85">
        <v>4074</v>
      </c>
      <c r="C1348" s="86" t="s">
        <v>1610</v>
      </c>
      <c r="D1348" s="86" t="s">
        <v>993</v>
      </c>
      <c r="E1348" s="91">
        <v>1</v>
      </c>
      <c r="F1348" s="86" t="s">
        <v>21</v>
      </c>
    </row>
    <row r="1349" spans="1:6" ht="15.75" thickBot="1">
      <c r="A1349" s="88">
        <v>3761</v>
      </c>
      <c r="B1349" s="85">
        <v>4575</v>
      </c>
      <c r="C1349" s="86" t="s">
        <v>1616</v>
      </c>
      <c r="D1349" s="86" t="s">
        <v>803</v>
      </c>
      <c r="E1349" s="91">
        <v>1</v>
      </c>
      <c r="F1349" s="86" t="s">
        <v>21</v>
      </c>
    </row>
    <row r="1350" spans="1:6" ht="15.75" thickBot="1">
      <c r="A1350" s="88">
        <v>3842</v>
      </c>
      <c r="B1350" s="85">
        <v>4216</v>
      </c>
      <c r="C1350" s="86" t="s">
        <v>1609</v>
      </c>
      <c r="D1350" s="86" t="s">
        <v>718</v>
      </c>
      <c r="E1350" s="91">
        <v>1</v>
      </c>
      <c r="F1350" s="86" t="s">
        <v>21</v>
      </c>
    </row>
    <row r="1351" spans="1:6" ht="15.75" thickBot="1">
      <c r="A1351" s="88">
        <v>3813</v>
      </c>
      <c r="B1351" s="85">
        <v>4218</v>
      </c>
      <c r="C1351" s="86" t="s">
        <v>1609</v>
      </c>
      <c r="D1351" s="86" t="s">
        <v>900</v>
      </c>
      <c r="E1351" s="91">
        <v>1</v>
      </c>
      <c r="F1351" s="86" t="s">
        <v>21</v>
      </c>
    </row>
    <row r="1352" spans="1:6" ht="15.75" thickBot="1">
      <c r="A1352" s="88">
        <v>3863</v>
      </c>
      <c r="B1352" s="85">
        <v>4122</v>
      </c>
      <c r="C1352" s="86" t="s">
        <v>1610</v>
      </c>
      <c r="D1352" s="86" t="s">
        <v>890</v>
      </c>
      <c r="E1352" s="91">
        <v>1</v>
      </c>
      <c r="F1352" s="86" t="s">
        <v>21</v>
      </c>
    </row>
    <row r="1353" spans="1:6" ht="15.75" thickBot="1">
      <c r="A1353" s="88">
        <v>3893</v>
      </c>
      <c r="B1353" s="85">
        <v>4209</v>
      </c>
      <c r="C1353" s="86" t="s">
        <v>1609</v>
      </c>
      <c r="D1353" s="86" t="s">
        <v>743</v>
      </c>
      <c r="E1353" s="91">
        <v>1</v>
      </c>
      <c r="F1353" s="86" t="s">
        <v>21</v>
      </c>
    </row>
    <row r="1354" spans="1:6" ht="15.75" thickBot="1">
      <c r="A1354" s="88">
        <v>3561</v>
      </c>
      <c r="B1354" s="85">
        <v>4655</v>
      </c>
      <c r="C1354" s="86" t="s">
        <v>1613</v>
      </c>
      <c r="D1354" s="86" t="s">
        <v>726</v>
      </c>
      <c r="E1354" s="91">
        <v>2</v>
      </c>
      <c r="F1354" s="86" t="s">
        <v>21</v>
      </c>
    </row>
    <row r="1355" spans="1:6" ht="15.75" thickBot="1">
      <c r="A1355" s="88">
        <v>3760</v>
      </c>
      <c r="B1355" s="85">
        <v>4032</v>
      </c>
      <c r="C1355" s="86" t="s">
        <v>1614</v>
      </c>
      <c r="D1355" s="86" t="s">
        <v>994</v>
      </c>
      <c r="E1355" s="91">
        <v>1</v>
      </c>
      <c r="F1355" s="86" t="s">
        <v>21</v>
      </c>
    </row>
    <row r="1356" spans="1:6" ht="15.75" thickBot="1">
      <c r="A1356" s="88">
        <v>7011</v>
      </c>
      <c r="B1356" s="85">
        <v>4109</v>
      </c>
      <c r="C1356" s="86" t="s">
        <v>1610</v>
      </c>
      <c r="D1356" s="86" t="s">
        <v>799</v>
      </c>
      <c r="E1356" s="91">
        <v>1</v>
      </c>
      <c r="F1356" s="86" t="s">
        <v>21</v>
      </c>
    </row>
    <row r="1357" spans="1:6" ht="15.75" thickBot="1">
      <c r="A1357" s="88">
        <v>3861</v>
      </c>
      <c r="B1357" s="85">
        <v>4350</v>
      </c>
      <c r="C1357" s="86" t="s">
        <v>1611</v>
      </c>
      <c r="D1357" s="86" t="s">
        <v>923</v>
      </c>
      <c r="E1357" s="91">
        <v>2</v>
      </c>
      <c r="F1357" s="86" t="s">
        <v>21</v>
      </c>
    </row>
    <row r="1358" spans="1:6" ht="15.75" thickBot="1">
      <c r="A1358" s="88">
        <v>3688</v>
      </c>
      <c r="B1358" s="85">
        <v>4122</v>
      </c>
      <c r="C1358" s="86" t="s">
        <v>1610</v>
      </c>
      <c r="D1358" s="86" t="s">
        <v>890</v>
      </c>
      <c r="E1358" s="91">
        <v>1</v>
      </c>
      <c r="F1358" s="86" t="s">
        <v>21</v>
      </c>
    </row>
    <row r="1359" spans="1:6" ht="15.75" thickBot="1">
      <c r="A1359" s="88">
        <v>3487</v>
      </c>
      <c r="B1359" s="85">
        <v>4114</v>
      </c>
      <c r="C1359" s="86" t="s">
        <v>1615</v>
      </c>
      <c r="D1359" s="86" t="s">
        <v>995</v>
      </c>
      <c r="E1359" s="91">
        <v>1</v>
      </c>
      <c r="F1359" s="86" t="s">
        <v>21</v>
      </c>
    </row>
    <row r="1360" spans="1:6" ht="15.75" thickBot="1">
      <c r="A1360" s="88">
        <v>3744</v>
      </c>
      <c r="B1360" s="85">
        <v>4854</v>
      </c>
      <c r="C1360" s="86" t="s">
        <v>1620</v>
      </c>
      <c r="D1360" s="86" t="s">
        <v>841</v>
      </c>
      <c r="E1360" s="91">
        <v>5</v>
      </c>
      <c r="F1360" s="86" t="s">
        <v>21</v>
      </c>
    </row>
    <row r="1361" spans="1:6" ht="15.75" thickBot="1">
      <c r="A1361" s="88">
        <v>5978</v>
      </c>
      <c r="B1361" s="85">
        <v>4227</v>
      </c>
      <c r="C1361" s="86" t="s">
        <v>1609</v>
      </c>
      <c r="D1361" s="86" t="s">
        <v>989</v>
      </c>
      <c r="E1361" s="91">
        <v>1</v>
      </c>
      <c r="F1361" s="86" t="s">
        <v>21</v>
      </c>
    </row>
    <row r="1362" spans="1:6" ht="15.75" thickBot="1">
      <c r="A1362" s="88">
        <v>3509</v>
      </c>
      <c r="B1362" s="85">
        <v>4075</v>
      </c>
      <c r="C1362" s="86" t="s">
        <v>1610</v>
      </c>
      <c r="D1362" s="86" t="s">
        <v>838</v>
      </c>
      <c r="E1362" s="91">
        <v>1</v>
      </c>
      <c r="F1362" s="86" t="s">
        <v>21</v>
      </c>
    </row>
    <row r="1363" spans="1:6" ht="15.75" thickBot="1">
      <c r="A1363" s="88">
        <v>3412</v>
      </c>
      <c r="B1363" s="85">
        <v>4006</v>
      </c>
      <c r="C1363" s="86" t="s">
        <v>1614</v>
      </c>
      <c r="D1363" s="86" t="s">
        <v>996</v>
      </c>
      <c r="E1363" s="91">
        <v>1</v>
      </c>
      <c r="F1363" s="86" t="s">
        <v>21</v>
      </c>
    </row>
    <row r="1364" spans="1:6" ht="15.75" thickBot="1">
      <c r="A1364" s="88">
        <v>3413</v>
      </c>
      <c r="B1364" s="85">
        <v>4305</v>
      </c>
      <c r="C1364" s="86" t="s">
        <v>1619</v>
      </c>
      <c r="D1364" s="86" t="s">
        <v>812</v>
      </c>
      <c r="E1364" s="91">
        <v>1</v>
      </c>
      <c r="F1364" s="86" t="s">
        <v>21</v>
      </c>
    </row>
    <row r="1365" spans="1:6" ht="15.75" thickBot="1">
      <c r="A1365" s="88">
        <v>5274</v>
      </c>
      <c r="B1365" s="85">
        <v>4226</v>
      </c>
      <c r="C1365" s="86" t="s">
        <v>1609</v>
      </c>
      <c r="D1365" s="86" t="s">
        <v>997</v>
      </c>
      <c r="E1365" s="91">
        <v>1</v>
      </c>
      <c r="F1365" s="86" t="s">
        <v>21</v>
      </c>
    </row>
    <row r="1366" spans="1:6" ht="15.75" thickBot="1">
      <c r="A1366" s="88">
        <v>27051</v>
      </c>
      <c r="B1366" s="85">
        <v>4151</v>
      </c>
      <c r="C1366" s="86" t="s">
        <v>1610</v>
      </c>
      <c r="D1366" s="86" t="s">
        <v>857</v>
      </c>
      <c r="E1366" s="91">
        <v>1</v>
      </c>
      <c r="F1366" s="86" t="s">
        <v>21</v>
      </c>
    </row>
    <row r="1367" spans="1:6" ht="15.75" thickBot="1">
      <c r="A1367" s="88">
        <v>3603</v>
      </c>
      <c r="B1367" s="85">
        <v>4560</v>
      </c>
      <c r="C1367" s="86" t="s">
        <v>1616</v>
      </c>
      <c r="D1367" s="86" t="s">
        <v>819</v>
      </c>
      <c r="E1367" s="91">
        <v>1</v>
      </c>
      <c r="F1367" s="86" t="s">
        <v>21</v>
      </c>
    </row>
    <row r="1368" spans="1:6" ht="15.75" thickBot="1">
      <c r="A1368" s="88">
        <v>3485</v>
      </c>
      <c r="B1368" s="85">
        <v>4715</v>
      </c>
      <c r="C1368" s="86" t="s">
        <v>1618</v>
      </c>
      <c r="D1368" s="86" t="s">
        <v>998</v>
      </c>
      <c r="E1368" s="91">
        <v>4</v>
      </c>
      <c r="F1368" s="86" t="s">
        <v>21</v>
      </c>
    </row>
    <row r="1369" spans="1:6" ht="15.75" thickBot="1">
      <c r="A1369" s="88">
        <v>3563</v>
      </c>
      <c r="B1369" s="85">
        <v>4715</v>
      </c>
      <c r="C1369" s="86" t="s">
        <v>1618</v>
      </c>
      <c r="D1369" s="86" t="s">
        <v>998</v>
      </c>
      <c r="E1369" s="91">
        <v>4</v>
      </c>
      <c r="F1369" s="86" t="s">
        <v>21</v>
      </c>
    </row>
    <row r="1370" spans="1:6" ht="15.75" thickBot="1">
      <c r="A1370" s="88">
        <v>3682</v>
      </c>
      <c r="B1370" s="85">
        <v>4470</v>
      </c>
      <c r="C1370" s="86" t="s">
        <v>1621</v>
      </c>
      <c r="D1370" s="86" t="s">
        <v>999</v>
      </c>
      <c r="E1370" s="91">
        <v>7</v>
      </c>
      <c r="F1370" s="86" t="s">
        <v>21</v>
      </c>
    </row>
    <row r="1371" spans="1:6" ht="15.75" thickBot="1">
      <c r="A1371" s="88">
        <v>3433</v>
      </c>
      <c r="B1371" s="85">
        <v>4860</v>
      </c>
      <c r="C1371" s="86" t="s">
        <v>1620</v>
      </c>
      <c r="D1371" s="86" t="s">
        <v>1000</v>
      </c>
      <c r="E1371" s="91">
        <v>4</v>
      </c>
      <c r="F1371" s="86" t="s">
        <v>21</v>
      </c>
    </row>
    <row r="1372" spans="1:6" ht="15.75" thickBot="1">
      <c r="A1372" s="88">
        <v>3631</v>
      </c>
      <c r="B1372" s="85">
        <v>4860</v>
      </c>
      <c r="C1372" s="86" t="s">
        <v>1620</v>
      </c>
      <c r="D1372" s="86" t="s">
        <v>1000</v>
      </c>
      <c r="E1372" s="91">
        <v>4</v>
      </c>
      <c r="F1372" s="86" t="s">
        <v>21</v>
      </c>
    </row>
    <row r="1373" spans="1:6" ht="15.75" thickBot="1">
      <c r="A1373" s="88">
        <v>3707</v>
      </c>
      <c r="B1373" s="85">
        <v>4160</v>
      </c>
      <c r="C1373" s="86" t="s">
        <v>1610</v>
      </c>
      <c r="D1373" s="86" t="s">
        <v>1001</v>
      </c>
      <c r="E1373" s="91">
        <v>1</v>
      </c>
      <c r="F1373" s="86" t="s">
        <v>21</v>
      </c>
    </row>
    <row r="1374" spans="1:6" ht="15.75" thickBot="1">
      <c r="A1374" s="88">
        <v>3730</v>
      </c>
      <c r="B1374" s="85">
        <v>4455</v>
      </c>
      <c r="C1374" s="86" t="s">
        <v>1621</v>
      </c>
      <c r="D1374" s="86" t="s">
        <v>949</v>
      </c>
      <c r="E1374" s="91">
        <v>4</v>
      </c>
      <c r="F1374" s="86" t="s">
        <v>21</v>
      </c>
    </row>
    <row r="1375" spans="1:6" ht="15.75" thickBot="1">
      <c r="A1375" s="88">
        <v>3530</v>
      </c>
      <c r="B1375" s="85">
        <v>4032</v>
      </c>
      <c r="C1375" s="86" t="s">
        <v>1614</v>
      </c>
      <c r="D1375" s="86" t="s">
        <v>948</v>
      </c>
      <c r="E1375" s="91">
        <v>1</v>
      </c>
      <c r="F1375" s="86" t="s">
        <v>21</v>
      </c>
    </row>
    <row r="1376" spans="1:6" ht="15.75" thickBot="1">
      <c r="A1376" s="88">
        <v>3527</v>
      </c>
      <c r="B1376" s="85">
        <v>4032</v>
      </c>
      <c r="C1376" s="86" t="s">
        <v>1614</v>
      </c>
      <c r="D1376" s="86" t="s">
        <v>948</v>
      </c>
      <c r="E1376" s="91">
        <v>1</v>
      </c>
      <c r="F1376" s="86" t="s">
        <v>21</v>
      </c>
    </row>
    <row r="1377" spans="1:6" ht="15.75" thickBot="1">
      <c r="A1377" s="88">
        <v>3526</v>
      </c>
      <c r="B1377" s="85">
        <v>4034</v>
      </c>
      <c r="C1377" s="86" t="s">
        <v>1614</v>
      </c>
      <c r="D1377" s="86" t="s">
        <v>1002</v>
      </c>
      <c r="E1377" s="91">
        <v>1</v>
      </c>
      <c r="F1377" s="86" t="s">
        <v>21</v>
      </c>
    </row>
    <row r="1378" spans="1:6" ht="15.75" thickBot="1">
      <c r="A1378" s="88">
        <v>3528</v>
      </c>
      <c r="B1378" s="85">
        <v>4032</v>
      </c>
      <c r="C1378" s="86" t="s">
        <v>1614</v>
      </c>
      <c r="D1378" s="86" t="s">
        <v>948</v>
      </c>
      <c r="E1378" s="91">
        <v>1</v>
      </c>
      <c r="F1378" s="86" t="s">
        <v>21</v>
      </c>
    </row>
    <row r="1379" spans="1:6" ht="15.75" thickBot="1">
      <c r="A1379" s="88">
        <v>3588</v>
      </c>
      <c r="B1379" s="85">
        <v>4285</v>
      </c>
      <c r="C1379" s="86" t="s">
        <v>1615</v>
      </c>
      <c r="D1379" s="86" t="s">
        <v>1003</v>
      </c>
      <c r="E1379" s="91">
        <v>4</v>
      </c>
      <c r="F1379" s="86" t="s">
        <v>21</v>
      </c>
    </row>
    <row r="1380" spans="1:6" ht="15.75" thickBot="1">
      <c r="A1380" s="88">
        <v>3564</v>
      </c>
      <c r="B1380" s="85">
        <v>4030</v>
      </c>
      <c r="C1380" s="86" t="s">
        <v>1614</v>
      </c>
      <c r="D1380" s="86" t="s">
        <v>1004</v>
      </c>
      <c r="E1380" s="91">
        <v>1</v>
      </c>
      <c r="F1380" s="86" t="s">
        <v>21</v>
      </c>
    </row>
    <row r="1381" spans="1:6" ht="15.75" thickBot="1">
      <c r="A1381" s="88">
        <v>3691</v>
      </c>
      <c r="B1381" s="85">
        <v>4211</v>
      </c>
      <c r="C1381" s="86" t="s">
        <v>1609</v>
      </c>
      <c r="D1381" s="86" t="s">
        <v>866</v>
      </c>
      <c r="E1381" s="91">
        <v>1</v>
      </c>
      <c r="F1381" s="86" t="s">
        <v>21</v>
      </c>
    </row>
    <row r="1382" spans="1:6" ht="15.75" thickBot="1">
      <c r="A1382" s="88">
        <v>3442</v>
      </c>
      <c r="B1382" s="85">
        <v>4285</v>
      </c>
      <c r="C1382" s="86" t="s">
        <v>1615</v>
      </c>
      <c r="D1382" s="86" t="s">
        <v>1003</v>
      </c>
      <c r="E1382" s="91">
        <v>4</v>
      </c>
      <c r="F1382" s="86" t="s">
        <v>21</v>
      </c>
    </row>
    <row r="1383" spans="1:6" ht="15.75" thickBot="1">
      <c r="A1383" s="88">
        <v>3621</v>
      </c>
      <c r="B1383" s="85">
        <v>4051</v>
      </c>
      <c r="C1383" s="86" t="s">
        <v>1614</v>
      </c>
      <c r="D1383" s="86" t="s">
        <v>1005</v>
      </c>
      <c r="E1383" s="91">
        <v>1</v>
      </c>
      <c r="F1383" s="86" t="s">
        <v>21</v>
      </c>
    </row>
    <row r="1384" spans="1:6" ht="15.75" thickBot="1">
      <c r="A1384" s="88">
        <v>3553</v>
      </c>
      <c r="B1384" s="85">
        <v>4559</v>
      </c>
      <c r="C1384" s="86" t="s">
        <v>1616</v>
      </c>
      <c r="D1384" s="86" t="s">
        <v>819</v>
      </c>
      <c r="E1384" s="91">
        <v>1</v>
      </c>
      <c r="F1384" s="86" t="s">
        <v>21</v>
      </c>
    </row>
    <row r="1385" spans="1:6" ht="15.75" thickBot="1">
      <c r="A1385" s="88">
        <v>3729</v>
      </c>
      <c r="B1385" s="85">
        <v>4650</v>
      </c>
      <c r="C1385" s="86" t="s">
        <v>1613</v>
      </c>
      <c r="D1385" s="86" t="s">
        <v>806</v>
      </c>
      <c r="E1385" s="91">
        <v>3</v>
      </c>
      <c r="F1385" s="86" t="s">
        <v>21</v>
      </c>
    </row>
    <row r="1386" spans="1:6" ht="15.75" thickBot="1">
      <c r="A1386" s="88">
        <v>3370</v>
      </c>
      <c r="B1386" s="85">
        <v>4012</v>
      </c>
      <c r="C1386" s="86" t="s">
        <v>1614</v>
      </c>
      <c r="D1386" s="86" t="s">
        <v>1006</v>
      </c>
      <c r="E1386" s="91">
        <v>1</v>
      </c>
      <c r="F1386" s="86" t="s">
        <v>21</v>
      </c>
    </row>
    <row r="1387" spans="1:6" ht="15.75" thickBot="1">
      <c r="A1387" s="88">
        <v>4388</v>
      </c>
      <c r="B1387" s="85">
        <v>5171</v>
      </c>
      <c r="C1387" s="86" t="s">
        <v>1623</v>
      </c>
      <c r="D1387" s="86" t="s">
        <v>1007</v>
      </c>
      <c r="E1387" s="91">
        <v>1</v>
      </c>
      <c r="F1387" s="86" t="s">
        <v>22</v>
      </c>
    </row>
    <row r="1388" spans="1:6" ht="15.75" thickBot="1">
      <c r="A1388" s="88">
        <v>5981</v>
      </c>
      <c r="B1388" s="85">
        <v>5090</v>
      </c>
      <c r="C1388" s="86" t="s">
        <v>1624</v>
      </c>
      <c r="D1388" s="86" t="s">
        <v>1008</v>
      </c>
      <c r="E1388" s="91">
        <v>1</v>
      </c>
      <c r="F1388" s="86" t="s">
        <v>22</v>
      </c>
    </row>
    <row r="1389" spans="1:6" ht="15.75" thickBot="1">
      <c r="A1389" s="88">
        <v>4252</v>
      </c>
      <c r="B1389" s="85">
        <v>5045</v>
      </c>
      <c r="C1389" s="86" t="s">
        <v>1623</v>
      </c>
      <c r="D1389" s="86" t="s">
        <v>1009</v>
      </c>
      <c r="E1389" s="91">
        <v>1</v>
      </c>
      <c r="F1389" s="86" t="s">
        <v>22</v>
      </c>
    </row>
    <row r="1390" spans="1:6" ht="15.75" thickBot="1">
      <c r="A1390" s="88">
        <v>4339</v>
      </c>
      <c r="B1390" s="85">
        <v>5073</v>
      </c>
      <c r="C1390" s="86" t="s">
        <v>1625</v>
      </c>
      <c r="D1390" s="86" t="s">
        <v>1010</v>
      </c>
      <c r="E1390" s="91">
        <v>1</v>
      </c>
      <c r="F1390" s="86" t="s">
        <v>22</v>
      </c>
    </row>
    <row r="1391" spans="1:6" ht="15.75" thickBot="1">
      <c r="A1391" s="88">
        <v>4358</v>
      </c>
      <c r="B1391" s="85">
        <v>5167</v>
      </c>
      <c r="C1391" s="86" t="s">
        <v>1623</v>
      </c>
      <c r="D1391" s="86" t="s">
        <v>1011</v>
      </c>
      <c r="E1391" s="91">
        <v>1</v>
      </c>
      <c r="F1391" s="86" t="s">
        <v>22</v>
      </c>
    </row>
    <row r="1392" spans="1:6" ht="15.75" thickBot="1">
      <c r="A1392" s="88">
        <v>4038</v>
      </c>
      <c r="B1392" s="85">
        <v>5167</v>
      </c>
      <c r="C1392" s="86" t="s">
        <v>1623</v>
      </c>
      <c r="D1392" s="86" t="s">
        <v>1011</v>
      </c>
      <c r="E1392" s="91">
        <v>1</v>
      </c>
      <c r="F1392" s="86" t="s">
        <v>22</v>
      </c>
    </row>
    <row r="1393" spans="1:6" ht="15.75" thickBot="1">
      <c r="A1393" s="88">
        <v>6829</v>
      </c>
      <c r="B1393" s="85">
        <v>5041</v>
      </c>
      <c r="C1393" s="86" t="s">
        <v>1623</v>
      </c>
      <c r="D1393" s="86" t="s">
        <v>1012</v>
      </c>
      <c r="E1393" s="91">
        <v>1</v>
      </c>
      <c r="F1393" s="86" t="s">
        <v>22</v>
      </c>
    </row>
    <row r="1394" spans="1:6" ht="15.75" thickBot="1">
      <c r="A1394" s="88">
        <v>4385</v>
      </c>
      <c r="B1394" s="85">
        <v>5214</v>
      </c>
      <c r="C1394" s="86" t="s">
        <v>1626</v>
      </c>
      <c r="D1394" s="86" t="s">
        <v>1013</v>
      </c>
      <c r="E1394" s="91">
        <v>3</v>
      </c>
      <c r="F1394" s="86" t="s">
        <v>22</v>
      </c>
    </row>
    <row r="1395" spans="1:6" ht="15.75" thickBot="1">
      <c r="A1395" s="88">
        <v>5224</v>
      </c>
      <c r="B1395" s="85">
        <v>5203</v>
      </c>
      <c r="C1395" s="86" t="s">
        <v>1626</v>
      </c>
      <c r="D1395" s="86" t="s">
        <v>1014</v>
      </c>
      <c r="E1395" s="91">
        <v>5</v>
      </c>
      <c r="F1395" s="86" t="s">
        <v>22</v>
      </c>
    </row>
    <row r="1396" spans="1:6" ht="15.75" thickBot="1">
      <c r="A1396" s="88">
        <v>4031</v>
      </c>
      <c r="B1396" s="85">
        <v>5070</v>
      </c>
      <c r="C1396" s="86" t="s">
        <v>1625</v>
      </c>
      <c r="D1396" s="86" t="s">
        <v>1015</v>
      </c>
      <c r="E1396" s="91">
        <v>1</v>
      </c>
      <c r="F1396" s="86" t="s">
        <v>22</v>
      </c>
    </row>
    <row r="1397" spans="1:6" ht="15.75" thickBot="1">
      <c r="A1397" s="88">
        <v>4181</v>
      </c>
      <c r="B1397" s="85">
        <v>5173</v>
      </c>
      <c r="C1397" s="86" t="s">
        <v>1623</v>
      </c>
      <c r="D1397" s="86" t="s">
        <v>1016</v>
      </c>
      <c r="E1397" s="91">
        <v>1</v>
      </c>
      <c r="F1397" s="86" t="s">
        <v>22</v>
      </c>
    </row>
    <row r="1398" spans="1:6" ht="15.75" thickBot="1">
      <c r="A1398" s="88">
        <v>4342</v>
      </c>
      <c r="B1398" s="85">
        <v>5162</v>
      </c>
      <c r="C1398" s="86" t="s">
        <v>1623</v>
      </c>
      <c r="D1398" s="86" t="s">
        <v>1017</v>
      </c>
      <c r="E1398" s="91">
        <v>1</v>
      </c>
      <c r="F1398" s="86" t="s">
        <v>22</v>
      </c>
    </row>
    <row r="1399" spans="1:6" ht="15.75" thickBot="1">
      <c r="A1399" s="88">
        <v>4340</v>
      </c>
      <c r="B1399" s="85">
        <v>5048</v>
      </c>
      <c r="C1399" s="86" t="s">
        <v>1623</v>
      </c>
      <c r="D1399" s="86" t="s">
        <v>1018</v>
      </c>
      <c r="E1399" s="91">
        <v>1</v>
      </c>
      <c r="F1399" s="86" t="s">
        <v>22</v>
      </c>
    </row>
    <row r="1400" spans="1:6" ht="15.75" thickBot="1">
      <c r="A1400" s="88">
        <v>4154</v>
      </c>
      <c r="B1400" s="85">
        <v>5075</v>
      </c>
      <c r="C1400" s="86" t="s">
        <v>1625</v>
      </c>
      <c r="D1400" s="86" t="s">
        <v>1019</v>
      </c>
      <c r="E1400" s="91">
        <v>1</v>
      </c>
      <c r="F1400" s="86" t="s">
        <v>22</v>
      </c>
    </row>
    <row r="1401" spans="1:6" ht="15.75" thickBot="1">
      <c r="A1401" s="88">
        <v>4153</v>
      </c>
      <c r="B1401" s="85">
        <v>5238</v>
      </c>
      <c r="C1401" s="86" t="s">
        <v>1627</v>
      </c>
      <c r="D1401" s="86" t="s">
        <v>1020</v>
      </c>
      <c r="E1401" s="91">
        <v>5</v>
      </c>
      <c r="F1401" s="86" t="s">
        <v>22</v>
      </c>
    </row>
    <row r="1402" spans="1:6" ht="15.75" thickBot="1">
      <c r="A1402" s="88">
        <v>4287</v>
      </c>
      <c r="B1402" s="85">
        <v>5023</v>
      </c>
      <c r="C1402" s="86" t="s">
        <v>1628</v>
      </c>
      <c r="D1402" s="86" t="s">
        <v>1021</v>
      </c>
      <c r="E1402" s="91">
        <v>1</v>
      </c>
      <c r="F1402" s="86" t="s">
        <v>22</v>
      </c>
    </row>
    <row r="1403" spans="1:6" ht="15.75" thickBot="1">
      <c r="A1403" s="88">
        <v>4257</v>
      </c>
      <c r="B1403" s="85">
        <v>5090</v>
      </c>
      <c r="C1403" s="86" t="s">
        <v>1624</v>
      </c>
      <c r="D1403" s="86" t="s">
        <v>1008</v>
      </c>
      <c r="E1403" s="91">
        <v>1</v>
      </c>
      <c r="F1403" s="86" t="s">
        <v>22</v>
      </c>
    </row>
    <row r="1404" spans="1:6" ht="15.75" thickBot="1">
      <c r="A1404" s="88">
        <v>5486</v>
      </c>
      <c r="B1404" s="85">
        <v>5007</v>
      </c>
      <c r="C1404" s="86" t="s">
        <v>1628</v>
      </c>
      <c r="D1404" s="86" t="s">
        <v>1022</v>
      </c>
      <c r="E1404" s="91">
        <v>1</v>
      </c>
      <c r="F1404" s="86" t="s">
        <v>22</v>
      </c>
    </row>
    <row r="1405" spans="1:6" ht="15.75" thickBot="1">
      <c r="A1405" s="88">
        <v>4179</v>
      </c>
      <c r="B1405" s="85">
        <v>5112</v>
      </c>
      <c r="C1405" s="86" t="s">
        <v>1624</v>
      </c>
      <c r="D1405" s="86" t="s">
        <v>1023</v>
      </c>
      <c r="E1405" s="91">
        <v>1</v>
      </c>
      <c r="F1405" s="86" t="s">
        <v>22</v>
      </c>
    </row>
    <row r="1406" spans="1:6" ht="15.75" thickBot="1">
      <c r="A1406" s="88">
        <v>4371</v>
      </c>
      <c r="B1406" s="85">
        <v>5112</v>
      </c>
      <c r="C1406" s="86" t="s">
        <v>1624</v>
      </c>
      <c r="D1406" s="86" t="s">
        <v>1023</v>
      </c>
      <c r="E1406" s="91">
        <v>1</v>
      </c>
      <c r="F1406" s="86" t="s">
        <v>22</v>
      </c>
    </row>
    <row r="1407" spans="1:6" ht="15.75" thickBot="1">
      <c r="A1407" s="88">
        <v>4239</v>
      </c>
      <c r="B1407" s="85">
        <v>5022</v>
      </c>
      <c r="C1407" s="86" t="s">
        <v>1628</v>
      </c>
      <c r="D1407" s="86" t="s">
        <v>1024</v>
      </c>
      <c r="E1407" s="91">
        <v>1</v>
      </c>
      <c r="F1407" s="86" t="s">
        <v>22</v>
      </c>
    </row>
    <row r="1408" spans="1:6" ht="15.75" thickBot="1">
      <c r="A1408" s="88">
        <v>4338</v>
      </c>
      <c r="B1408" s="85">
        <v>5158</v>
      </c>
      <c r="C1408" s="86" t="s">
        <v>1623</v>
      </c>
      <c r="D1408" s="86" t="s">
        <v>1025</v>
      </c>
      <c r="E1408" s="91">
        <v>1</v>
      </c>
      <c r="F1408" s="86" t="s">
        <v>22</v>
      </c>
    </row>
    <row r="1409" spans="1:6" ht="15.75" thickBot="1">
      <c r="A1409" s="88">
        <v>5355</v>
      </c>
      <c r="B1409" s="85">
        <v>5041</v>
      </c>
      <c r="C1409" s="86" t="s">
        <v>1623</v>
      </c>
      <c r="D1409" s="86" t="s">
        <v>1012</v>
      </c>
      <c r="E1409" s="91">
        <v>1</v>
      </c>
      <c r="F1409" s="86" t="s">
        <v>22</v>
      </c>
    </row>
    <row r="1410" spans="1:6" ht="15.75" thickBot="1">
      <c r="A1410" s="88">
        <v>4148</v>
      </c>
      <c r="B1410" s="85">
        <v>5600</v>
      </c>
      <c r="C1410" s="86" t="s">
        <v>1629</v>
      </c>
      <c r="D1410" s="86" t="s">
        <v>1026</v>
      </c>
      <c r="E1410" s="91">
        <v>3</v>
      </c>
      <c r="F1410" s="86" t="s">
        <v>22</v>
      </c>
    </row>
    <row r="1411" spans="1:6" ht="15.75" thickBot="1">
      <c r="A1411" s="88">
        <v>4128</v>
      </c>
      <c r="B1411" s="85">
        <v>5571</v>
      </c>
      <c r="C1411" s="86" t="s">
        <v>1630</v>
      </c>
      <c r="D1411" s="86" t="s">
        <v>1027</v>
      </c>
      <c r="E1411" s="91">
        <v>5</v>
      </c>
      <c r="F1411" s="86" t="s">
        <v>22</v>
      </c>
    </row>
    <row r="1412" spans="1:6" ht="15.75" thickBot="1">
      <c r="A1412" s="88">
        <v>4149</v>
      </c>
      <c r="B1412" s="85">
        <v>5007</v>
      </c>
      <c r="C1412" s="86" t="s">
        <v>1628</v>
      </c>
      <c r="D1412" s="86" t="s">
        <v>1022</v>
      </c>
      <c r="E1412" s="91">
        <v>1</v>
      </c>
      <c r="F1412" s="86" t="s">
        <v>22</v>
      </c>
    </row>
    <row r="1413" spans="1:6" ht="15.75" thickBot="1">
      <c r="A1413" s="88">
        <v>4080</v>
      </c>
      <c r="B1413" s="85">
        <v>5461</v>
      </c>
      <c r="C1413" s="86" t="s">
        <v>1630</v>
      </c>
      <c r="D1413" s="86" t="s">
        <v>1028</v>
      </c>
      <c r="E1413" s="91">
        <v>5</v>
      </c>
      <c r="F1413" s="86" t="s">
        <v>22</v>
      </c>
    </row>
    <row r="1414" spans="1:6" ht="15.75" thickBot="1">
      <c r="A1414" s="88">
        <v>4320</v>
      </c>
      <c r="B1414" s="85">
        <v>5355</v>
      </c>
      <c r="C1414" s="86" t="s">
        <v>1630</v>
      </c>
      <c r="D1414" s="86" t="s">
        <v>1029</v>
      </c>
      <c r="E1414" s="91">
        <v>4</v>
      </c>
      <c r="F1414" s="86" t="s">
        <v>22</v>
      </c>
    </row>
    <row r="1415" spans="1:6" ht="15.75" thickBot="1">
      <c r="A1415" s="88">
        <v>4040</v>
      </c>
      <c r="B1415" s="85">
        <v>5355</v>
      </c>
      <c r="C1415" s="86" t="s">
        <v>1630</v>
      </c>
      <c r="D1415" s="86" t="s">
        <v>1029</v>
      </c>
      <c r="E1415" s="91">
        <v>4</v>
      </c>
      <c r="F1415" s="86" t="s">
        <v>22</v>
      </c>
    </row>
    <row r="1416" spans="1:6" ht="15.75" thickBot="1">
      <c r="A1416" s="88">
        <v>4091</v>
      </c>
      <c r="B1416" s="85">
        <v>5522</v>
      </c>
      <c r="C1416" s="86" t="s">
        <v>1630</v>
      </c>
      <c r="D1416" s="86" t="s">
        <v>1028</v>
      </c>
      <c r="E1416" s="91">
        <v>5</v>
      </c>
      <c r="F1416" s="86" t="s">
        <v>22</v>
      </c>
    </row>
    <row r="1417" spans="1:6" ht="15.75" thickBot="1">
      <c r="A1417" s="88">
        <v>4072</v>
      </c>
      <c r="B1417" s="85">
        <v>5491</v>
      </c>
      <c r="C1417" s="86" t="s">
        <v>1631</v>
      </c>
      <c r="D1417" s="86" t="s">
        <v>1030</v>
      </c>
      <c r="E1417" s="91">
        <v>5</v>
      </c>
      <c r="F1417" s="86" t="s">
        <v>22</v>
      </c>
    </row>
    <row r="1418" spans="1:6" ht="15.75" thickBot="1">
      <c r="A1418" s="88">
        <v>4146</v>
      </c>
      <c r="B1418" s="85">
        <v>5118</v>
      </c>
      <c r="C1418" s="86" t="s">
        <v>1630</v>
      </c>
      <c r="D1418" s="86" t="s">
        <v>1031</v>
      </c>
      <c r="E1418" s="91">
        <v>1</v>
      </c>
      <c r="F1418" s="86" t="s">
        <v>22</v>
      </c>
    </row>
    <row r="1419" spans="1:6" ht="15.75" thickBot="1">
      <c r="A1419" s="88">
        <v>4318</v>
      </c>
      <c r="B1419" s="85">
        <v>5074</v>
      </c>
      <c r="C1419" s="86" t="s">
        <v>1625</v>
      </c>
      <c r="D1419" s="86" t="s">
        <v>1019</v>
      </c>
      <c r="E1419" s="91">
        <v>1</v>
      </c>
      <c r="F1419" s="86" t="s">
        <v>22</v>
      </c>
    </row>
    <row r="1420" spans="1:6" ht="15.75" thickBot="1">
      <c r="A1420" s="88">
        <v>4272</v>
      </c>
      <c r="B1420" s="85">
        <v>5011</v>
      </c>
      <c r="C1420" s="86" t="s">
        <v>1628</v>
      </c>
      <c r="D1420" s="86" t="s">
        <v>1032</v>
      </c>
      <c r="E1420" s="91">
        <v>1</v>
      </c>
      <c r="F1420" s="86" t="s">
        <v>22</v>
      </c>
    </row>
    <row r="1421" spans="1:6" ht="15.75" thickBot="1">
      <c r="A1421" s="88">
        <v>4035</v>
      </c>
      <c r="B1421" s="85">
        <v>5097</v>
      </c>
      <c r="C1421" s="86" t="s">
        <v>1624</v>
      </c>
      <c r="D1421" s="86" t="s">
        <v>1033</v>
      </c>
      <c r="E1421" s="91">
        <v>1</v>
      </c>
      <c r="F1421" s="86" t="s">
        <v>22</v>
      </c>
    </row>
    <row r="1422" spans="1:6" ht="15.75" thickBot="1">
      <c r="A1422" s="88">
        <v>4105</v>
      </c>
      <c r="B1422" s="85">
        <v>5159</v>
      </c>
      <c r="C1422" s="86" t="s">
        <v>1623</v>
      </c>
      <c r="D1422" s="86" t="s">
        <v>1034</v>
      </c>
      <c r="E1422" s="91">
        <v>1</v>
      </c>
      <c r="F1422" s="86" t="s">
        <v>22</v>
      </c>
    </row>
    <row r="1423" spans="1:6" ht="15.75" thickBot="1">
      <c r="A1423" s="88">
        <v>4167</v>
      </c>
      <c r="B1423" s="85">
        <v>5290</v>
      </c>
      <c r="C1423" s="86" t="s">
        <v>1632</v>
      </c>
      <c r="D1423" s="86" t="s">
        <v>1035</v>
      </c>
      <c r="E1423" s="91">
        <v>3</v>
      </c>
      <c r="F1423" s="86" t="s">
        <v>22</v>
      </c>
    </row>
    <row r="1424" spans="1:6" ht="15.75" thickBot="1">
      <c r="A1424" s="88">
        <v>4324</v>
      </c>
      <c r="B1424" s="85">
        <v>5290</v>
      </c>
      <c r="C1424" s="86" t="s">
        <v>1632</v>
      </c>
      <c r="D1424" s="86" t="s">
        <v>1035</v>
      </c>
      <c r="E1424" s="91">
        <v>3</v>
      </c>
      <c r="F1424" s="86" t="s">
        <v>22</v>
      </c>
    </row>
    <row r="1425" spans="1:6" ht="15.75" thickBot="1">
      <c r="A1425" s="88">
        <v>5648</v>
      </c>
      <c r="B1425" s="85">
        <v>5290</v>
      </c>
      <c r="C1425" s="86" t="s">
        <v>1632</v>
      </c>
      <c r="D1425" s="86" t="s">
        <v>1035</v>
      </c>
      <c r="E1425" s="91">
        <v>3</v>
      </c>
      <c r="F1425" s="86" t="s">
        <v>22</v>
      </c>
    </row>
    <row r="1426" spans="1:6" ht="15.75" thickBot="1">
      <c r="A1426" s="88">
        <v>4042</v>
      </c>
      <c r="B1426" s="85">
        <v>5290</v>
      </c>
      <c r="C1426" s="86" t="s">
        <v>1632</v>
      </c>
      <c r="D1426" s="86" t="s">
        <v>1035</v>
      </c>
      <c r="E1426" s="91">
        <v>3</v>
      </c>
      <c r="F1426" s="86" t="s">
        <v>22</v>
      </c>
    </row>
    <row r="1427" spans="1:6" ht="15.75" thickBot="1">
      <c r="A1427" s="88">
        <v>4166</v>
      </c>
      <c r="B1427" s="85">
        <v>5345</v>
      </c>
      <c r="C1427" s="86" t="s">
        <v>1627</v>
      </c>
      <c r="D1427" s="86" t="s">
        <v>1036</v>
      </c>
      <c r="E1427" s="91">
        <v>5</v>
      </c>
      <c r="F1427" s="86" t="s">
        <v>22</v>
      </c>
    </row>
    <row r="1428" spans="1:6" ht="15.75" thickBot="1">
      <c r="A1428" s="88">
        <v>4344</v>
      </c>
      <c r="B1428" s="85">
        <v>5037</v>
      </c>
      <c r="C1428" s="86" t="s">
        <v>1628</v>
      </c>
      <c r="D1428" s="86" t="s">
        <v>1037</v>
      </c>
      <c r="E1428" s="91">
        <v>1</v>
      </c>
      <c r="F1428" s="86" t="s">
        <v>22</v>
      </c>
    </row>
    <row r="1429" spans="1:6" ht="15.75" thickBot="1">
      <c r="A1429" s="88">
        <v>4106</v>
      </c>
      <c r="B1429" s="85">
        <v>5074</v>
      </c>
      <c r="C1429" s="86" t="s">
        <v>1625</v>
      </c>
      <c r="D1429" s="86" t="s">
        <v>1019</v>
      </c>
      <c r="E1429" s="91">
        <v>1</v>
      </c>
      <c r="F1429" s="86" t="s">
        <v>22</v>
      </c>
    </row>
    <row r="1430" spans="1:6" ht="15.75" thickBot="1">
      <c r="A1430" s="88">
        <v>4150</v>
      </c>
      <c r="B1430" s="85">
        <v>5085</v>
      </c>
      <c r="C1430" s="86" t="s">
        <v>1624</v>
      </c>
      <c r="D1430" s="86" t="s">
        <v>1038</v>
      </c>
      <c r="E1430" s="91">
        <v>1</v>
      </c>
      <c r="F1430" s="86" t="s">
        <v>22</v>
      </c>
    </row>
    <row r="1431" spans="1:6" ht="15.75" thickBot="1">
      <c r="A1431" s="88">
        <v>4325</v>
      </c>
      <c r="B1431" s="85">
        <v>5043</v>
      </c>
      <c r="C1431" s="86" t="s">
        <v>1623</v>
      </c>
      <c r="D1431" s="86" t="s">
        <v>1039</v>
      </c>
      <c r="E1431" s="91">
        <v>1</v>
      </c>
      <c r="F1431" s="86" t="s">
        <v>22</v>
      </c>
    </row>
    <row r="1432" spans="1:6" ht="15.75" thickBot="1">
      <c r="A1432" s="88">
        <v>4349</v>
      </c>
      <c r="B1432" s="85">
        <v>5011</v>
      </c>
      <c r="C1432" s="86" t="s">
        <v>1628</v>
      </c>
      <c r="D1432" s="86" t="s">
        <v>1032</v>
      </c>
      <c r="E1432" s="91">
        <v>1</v>
      </c>
      <c r="F1432" s="86" t="s">
        <v>22</v>
      </c>
    </row>
    <row r="1433" spans="1:6" ht="15.75" thickBot="1">
      <c r="A1433" s="88">
        <v>4262</v>
      </c>
      <c r="B1433" s="85">
        <v>5033</v>
      </c>
      <c r="C1433" s="86" t="s">
        <v>1628</v>
      </c>
      <c r="D1433" s="86" t="s">
        <v>1040</v>
      </c>
      <c r="E1433" s="91">
        <v>1</v>
      </c>
      <c r="F1433" s="86" t="s">
        <v>22</v>
      </c>
    </row>
    <row r="1434" spans="1:6" ht="15.75" thickBot="1">
      <c r="A1434" s="88">
        <v>4116</v>
      </c>
      <c r="B1434" s="85">
        <v>5343</v>
      </c>
      <c r="C1434" s="86" t="s">
        <v>1627</v>
      </c>
      <c r="D1434" s="86" t="s">
        <v>1041</v>
      </c>
      <c r="E1434" s="91">
        <v>5</v>
      </c>
      <c r="F1434" s="86" t="s">
        <v>22</v>
      </c>
    </row>
    <row r="1435" spans="1:6" ht="15.75" thickBot="1">
      <c r="A1435" s="88">
        <v>4273</v>
      </c>
      <c r="B1435" s="85">
        <v>5343</v>
      </c>
      <c r="C1435" s="86" t="s">
        <v>1627</v>
      </c>
      <c r="D1435" s="86" t="s">
        <v>1041</v>
      </c>
      <c r="E1435" s="91">
        <v>5</v>
      </c>
      <c r="F1435" s="86" t="s">
        <v>22</v>
      </c>
    </row>
    <row r="1436" spans="1:6" ht="15.75" thickBot="1">
      <c r="A1436" s="88">
        <v>4234</v>
      </c>
      <c r="B1436" s="85">
        <v>5064</v>
      </c>
      <c r="C1436" s="86" t="s">
        <v>1625</v>
      </c>
      <c r="D1436" s="86" t="s">
        <v>1042</v>
      </c>
      <c r="E1436" s="91">
        <v>1</v>
      </c>
      <c r="F1436" s="86" t="s">
        <v>22</v>
      </c>
    </row>
    <row r="1437" spans="1:6" ht="15.75" thickBot="1">
      <c r="A1437" s="88">
        <v>4366</v>
      </c>
      <c r="B1437" s="85">
        <v>5064</v>
      </c>
      <c r="C1437" s="86" t="s">
        <v>1625</v>
      </c>
      <c r="D1437" s="86" t="s">
        <v>1042</v>
      </c>
      <c r="E1437" s="91">
        <v>1</v>
      </c>
      <c r="F1437" s="86" t="s">
        <v>22</v>
      </c>
    </row>
    <row r="1438" spans="1:6" ht="15.75" thickBot="1">
      <c r="A1438" s="88">
        <v>4044</v>
      </c>
      <c r="B1438" s="85">
        <v>5268</v>
      </c>
      <c r="C1438" s="86" t="s">
        <v>1632</v>
      </c>
      <c r="D1438" s="86" t="s">
        <v>1043</v>
      </c>
      <c r="E1438" s="91">
        <v>5</v>
      </c>
      <c r="F1438" s="86" t="s">
        <v>22</v>
      </c>
    </row>
    <row r="1439" spans="1:6" ht="15.75" thickBot="1">
      <c r="A1439" s="88">
        <v>4055</v>
      </c>
      <c r="B1439" s="85">
        <v>5043</v>
      </c>
      <c r="C1439" s="86" t="s">
        <v>1623</v>
      </c>
      <c r="D1439" s="86" t="s">
        <v>1039</v>
      </c>
      <c r="E1439" s="91">
        <v>1</v>
      </c>
      <c r="F1439" s="86" t="s">
        <v>22</v>
      </c>
    </row>
    <row r="1440" spans="1:6" ht="15.75" thickBot="1">
      <c r="A1440" s="88">
        <v>4353</v>
      </c>
      <c r="B1440" s="85">
        <v>5165</v>
      </c>
      <c r="C1440" s="86" t="s">
        <v>1623</v>
      </c>
      <c r="D1440" s="86" t="s">
        <v>1011</v>
      </c>
      <c r="E1440" s="91">
        <v>1</v>
      </c>
      <c r="F1440" s="86" t="s">
        <v>22</v>
      </c>
    </row>
    <row r="1441" spans="1:6" ht="15.75" thickBot="1">
      <c r="A1441" s="88">
        <v>4049</v>
      </c>
      <c r="B1441" s="85">
        <v>5072</v>
      </c>
      <c r="C1441" s="86" t="s">
        <v>1625</v>
      </c>
      <c r="D1441" s="86" t="s">
        <v>1010</v>
      </c>
      <c r="E1441" s="91">
        <v>1</v>
      </c>
      <c r="F1441" s="86" t="s">
        <v>22</v>
      </c>
    </row>
    <row r="1442" spans="1:6" ht="15.75" thickBot="1">
      <c r="A1442" s="88">
        <v>4277</v>
      </c>
      <c r="B1442" s="85">
        <v>5244</v>
      </c>
      <c r="C1442" s="86" t="s">
        <v>1626</v>
      </c>
      <c r="D1442" s="86" t="s">
        <v>1044</v>
      </c>
      <c r="E1442" s="91">
        <v>2</v>
      </c>
      <c r="F1442" s="86" t="s">
        <v>22</v>
      </c>
    </row>
    <row r="1443" spans="1:6" ht="15.75" thickBot="1">
      <c r="A1443" s="88">
        <v>4201</v>
      </c>
      <c r="B1443" s="85">
        <v>5082</v>
      </c>
      <c r="C1443" s="86" t="s">
        <v>1625</v>
      </c>
      <c r="D1443" s="86" t="s">
        <v>1045</v>
      </c>
      <c r="E1443" s="91">
        <v>1</v>
      </c>
      <c r="F1443" s="86" t="s">
        <v>22</v>
      </c>
    </row>
    <row r="1444" spans="1:6" ht="15.75" thickBot="1">
      <c r="A1444" s="88">
        <v>4187</v>
      </c>
      <c r="B1444" s="85">
        <v>5113</v>
      </c>
      <c r="C1444" s="86" t="s">
        <v>1624</v>
      </c>
      <c r="D1444" s="86" t="s">
        <v>1023</v>
      </c>
      <c r="E1444" s="91">
        <v>1</v>
      </c>
      <c r="F1444" s="86" t="s">
        <v>22</v>
      </c>
    </row>
    <row r="1445" spans="1:6" ht="15.75" thickBot="1">
      <c r="A1445" s="88">
        <v>4172</v>
      </c>
      <c r="B1445" s="85">
        <v>5608</v>
      </c>
      <c r="C1445" s="86" t="s">
        <v>1629</v>
      </c>
      <c r="D1445" s="86" t="s">
        <v>1026</v>
      </c>
      <c r="E1445" s="91">
        <v>3</v>
      </c>
      <c r="F1445" s="86" t="s">
        <v>22</v>
      </c>
    </row>
    <row r="1446" spans="1:6" ht="15.75" thickBot="1">
      <c r="A1446" s="88">
        <v>5338</v>
      </c>
      <c r="B1446" s="85">
        <v>5085</v>
      </c>
      <c r="C1446" s="86" t="s">
        <v>1624</v>
      </c>
      <c r="D1446" s="86" t="s">
        <v>1046</v>
      </c>
      <c r="E1446" s="91">
        <v>1</v>
      </c>
      <c r="F1446" s="86" t="s">
        <v>22</v>
      </c>
    </row>
    <row r="1447" spans="1:6" ht="15.75" thickBot="1">
      <c r="A1447" s="88">
        <v>4156</v>
      </c>
      <c r="B1447" s="85">
        <v>5108</v>
      </c>
      <c r="C1447" s="86" t="s">
        <v>1624</v>
      </c>
      <c r="D1447" s="86" t="s">
        <v>1047</v>
      </c>
      <c r="E1447" s="91">
        <v>1</v>
      </c>
      <c r="F1447" s="86" t="s">
        <v>22</v>
      </c>
    </row>
    <row r="1448" spans="1:6" ht="15.75" thickBot="1">
      <c r="A1448" s="88">
        <v>4159</v>
      </c>
      <c r="B1448" s="85">
        <v>5107</v>
      </c>
      <c r="C1448" s="86" t="s">
        <v>1624</v>
      </c>
      <c r="D1448" s="86" t="s">
        <v>1048</v>
      </c>
      <c r="E1448" s="91">
        <v>1</v>
      </c>
      <c r="F1448" s="86" t="s">
        <v>22</v>
      </c>
    </row>
    <row r="1449" spans="1:6" ht="15.75" thickBot="1">
      <c r="A1449" s="88">
        <v>4382</v>
      </c>
      <c r="B1449" s="85">
        <v>5700</v>
      </c>
      <c r="C1449" s="86" t="s">
        <v>1633</v>
      </c>
      <c r="D1449" s="86" t="s">
        <v>1049</v>
      </c>
      <c r="E1449" s="91">
        <v>4</v>
      </c>
      <c r="F1449" s="86" t="s">
        <v>22</v>
      </c>
    </row>
    <row r="1450" spans="1:6" ht="15.75" thickBot="1">
      <c r="A1450" s="88">
        <v>4056</v>
      </c>
      <c r="B1450" s="85">
        <v>5700</v>
      </c>
      <c r="C1450" s="86" t="s">
        <v>1633</v>
      </c>
      <c r="D1450" s="86" t="s">
        <v>1049</v>
      </c>
      <c r="E1450" s="91">
        <v>4</v>
      </c>
      <c r="F1450" s="86" t="s">
        <v>22</v>
      </c>
    </row>
    <row r="1451" spans="1:6" ht="15.75" thickBot="1">
      <c r="A1451" s="88">
        <v>4177</v>
      </c>
      <c r="B1451" s="85">
        <v>5575</v>
      </c>
      <c r="C1451" s="86" t="s">
        <v>1630</v>
      </c>
      <c r="D1451" s="86" t="s">
        <v>1027</v>
      </c>
      <c r="E1451" s="91">
        <v>5</v>
      </c>
      <c r="F1451" s="86" t="s">
        <v>22</v>
      </c>
    </row>
    <row r="1452" spans="1:6" ht="15.75" thickBot="1">
      <c r="A1452" s="88">
        <v>4200</v>
      </c>
      <c r="B1452" s="85">
        <v>5014</v>
      </c>
      <c r="C1452" s="86" t="s">
        <v>1628</v>
      </c>
      <c r="D1452" s="86" t="s">
        <v>1050</v>
      </c>
      <c r="E1452" s="91">
        <v>1</v>
      </c>
      <c r="F1452" s="86" t="s">
        <v>22</v>
      </c>
    </row>
    <row r="1453" spans="1:6" ht="15.75" thickBot="1">
      <c r="A1453" s="88">
        <v>4196</v>
      </c>
      <c r="B1453" s="85">
        <v>5044</v>
      </c>
      <c r="C1453" s="86" t="s">
        <v>1623</v>
      </c>
      <c r="D1453" s="86" t="s">
        <v>1039</v>
      </c>
      <c r="E1453" s="91">
        <v>1</v>
      </c>
      <c r="F1453" s="86" t="s">
        <v>22</v>
      </c>
    </row>
    <row r="1454" spans="1:6" ht="15.75" thickBot="1">
      <c r="A1454" s="88">
        <v>4193</v>
      </c>
      <c r="B1454" s="85">
        <v>5162</v>
      </c>
      <c r="C1454" s="86" t="s">
        <v>1623</v>
      </c>
      <c r="D1454" s="86" t="s">
        <v>1051</v>
      </c>
      <c r="E1454" s="91">
        <v>1</v>
      </c>
      <c r="F1454" s="86" t="s">
        <v>22</v>
      </c>
    </row>
    <row r="1455" spans="1:6" ht="15.75" thickBot="1">
      <c r="A1455" s="88">
        <v>4348</v>
      </c>
      <c r="B1455" s="85">
        <v>5116</v>
      </c>
      <c r="C1455" s="86" t="s">
        <v>1630</v>
      </c>
      <c r="D1455" s="86" t="s">
        <v>1031</v>
      </c>
      <c r="E1455" s="91">
        <v>1</v>
      </c>
      <c r="F1455" s="86" t="s">
        <v>22</v>
      </c>
    </row>
    <row r="1456" spans="1:6" ht="15.75" thickBot="1">
      <c r="A1456" s="88">
        <v>4357</v>
      </c>
      <c r="B1456" s="85">
        <v>5048</v>
      </c>
      <c r="C1456" s="86" t="s">
        <v>1623</v>
      </c>
      <c r="D1456" s="86" t="s">
        <v>1018</v>
      </c>
      <c r="E1456" s="91">
        <v>1</v>
      </c>
      <c r="F1456" s="86" t="s">
        <v>22</v>
      </c>
    </row>
    <row r="1457" spans="1:6" ht="15.75" thickBot="1">
      <c r="A1457" s="88">
        <v>4137</v>
      </c>
      <c r="B1457" s="85">
        <v>5251</v>
      </c>
      <c r="C1457" s="86" t="s">
        <v>1626</v>
      </c>
      <c r="D1457" s="86" t="s">
        <v>1052</v>
      </c>
      <c r="E1457" s="91">
        <v>3</v>
      </c>
      <c r="F1457" s="86" t="s">
        <v>22</v>
      </c>
    </row>
    <row r="1458" spans="1:6" ht="15.75" thickBot="1">
      <c r="A1458" s="88">
        <v>5797</v>
      </c>
      <c r="B1458" s="85">
        <v>5169</v>
      </c>
      <c r="C1458" s="86" t="s">
        <v>1623</v>
      </c>
      <c r="D1458" s="86" t="s">
        <v>1053</v>
      </c>
      <c r="E1458" s="91">
        <v>1</v>
      </c>
      <c r="F1458" s="86" t="s">
        <v>22</v>
      </c>
    </row>
    <row r="1459" spans="1:6" ht="15.75" thickBot="1">
      <c r="A1459" s="88">
        <v>4197</v>
      </c>
      <c r="B1459" s="85">
        <v>5034</v>
      </c>
      <c r="C1459" s="86" t="s">
        <v>1625</v>
      </c>
      <c r="D1459" s="86" t="s">
        <v>1054</v>
      </c>
      <c r="E1459" s="91">
        <v>1</v>
      </c>
      <c r="F1459" s="86" t="s">
        <v>22</v>
      </c>
    </row>
    <row r="1460" spans="1:6" ht="15.75" thickBot="1">
      <c r="A1460" s="88">
        <v>4119</v>
      </c>
      <c r="B1460" s="85">
        <v>5573</v>
      </c>
      <c r="C1460" s="86" t="s">
        <v>1630</v>
      </c>
      <c r="D1460" s="86" t="s">
        <v>1027</v>
      </c>
      <c r="E1460" s="91">
        <v>5</v>
      </c>
      <c r="F1460" s="86" t="s">
        <v>22</v>
      </c>
    </row>
    <row r="1461" spans="1:6" ht="15.75" thickBot="1">
      <c r="A1461" s="88">
        <v>4120</v>
      </c>
      <c r="B1461" s="85">
        <v>5070</v>
      </c>
      <c r="C1461" s="86" t="s">
        <v>1625</v>
      </c>
      <c r="D1461" s="86" t="s">
        <v>1015</v>
      </c>
      <c r="E1461" s="91">
        <v>1</v>
      </c>
      <c r="F1461" s="86" t="s">
        <v>22</v>
      </c>
    </row>
    <row r="1462" spans="1:6" ht="15.75" thickBot="1">
      <c r="A1462" s="88">
        <v>4185</v>
      </c>
      <c r="B1462" s="85">
        <v>5159</v>
      </c>
      <c r="C1462" s="86" t="s">
        <v>1623</v>
      </c>
      <c r="D1462" s="86" t="s">
        <v>1055</v>
      </c>
      <c r="E1462" s="91">
        <v>1</v>
      </c>
      <c r="F1462" s="86" t="s">
        <v>22</v>
      </c>
    </row>
    <row r="1463" spans="1:6" ht="15.75" thickBot="1">
      <c r="A1463" s="88">
        <v>4134</v>
      </c>
      <c r="B1463" s="85">
        <v>5154</v>
      </c>
      <c r="C1463" s="86" t="s">
        <v>1626</v>
      </c>
      <c r="D1463" s="86" t="s">
        <v>1056</v>
      </c>
      <c r="E1463" s="91">
        <v>1</v>
      </c>
      <c r="F1463" s="86" t="s">
        <v>22</v>
      </c>
    </row>
    <row r="1464" spans="1:6" ht="15.75" thickBot="1">
      <c r="A1464" s="88">
        <v>5480</v>
      </c>
      <c r="B1464" s="85">
        <v>5110</v>
      </c>
      <c r="C1464" s="86" t="s">
        <v>1624</v>
      </c>
      <c r="D1464" s="86" t="s">
        <v>1057</v>
      </c>
      <c r="E1464" s="91">
        <v>1</v>
      </c>
      <c r="F1464" s="86" t="s">
        <v>22</v>
      </c>
    </row>
    <row r="1465" spans="1:6" ht="15.75" thickBot="1">
      <c r="A1465" s="88">
        <v>4356</v>
      </c>
      <c r="B1465" s="85">
        <v>5114</v>
      </c>
      <c r="C1465" s="86" t="s">
        <v>1624</v>
      </c>
      <c r="D1465" s="86" t="s">
        <v>1058</v>
      </c>
      <c r="E1465" s="91">
        <v>1</v>
      </c>
      <c r="F1465" s="86" t="s">
        <v>22</v>
      </c>
    </row>
    <row r="1466" spans="1:6" ht="15.75" thickBot="1">
      <c r="A1466" s="88">
        <v>4278</v>
      </c>
      <c r="B1466" s="85">
        <v>5041</v>
      </c>
      <c r="C1466" s="86" t="s">
        <v>1623</v>
      </c>
      <c r="D1466" s="86" t="s">
        <v>1012</v>
      </c>
      <c r="E1466" s="91">
        <v>1</v>
      </c>
      <c r="F1466" s="86" t="s">
        <v>22</v>
      </c>
    </row>
    <row r="1467" spans="1:6" ht="15.75" thickBot="1">
      <c r="A1467" s="88">
        <v>4202</v>
      </c>
      <c r="B1467" s="85">
        <v>5211</v>
      </c>
      <c r="C1467" s="86" t="s">
        <v>1626</v>
      </c>
      <c r="D1467" s="86" t="s">
        <v>1059</v>
      </c>
      <c r="E1467" s="91">
        <v>3</v>
      </c>
      <c r="F1467" s="86" t="s">
        <v>22</v>
      </c>
    </row>
    <row r="1468" spans="1:6" ht="15.75" thickBot="1">
      <c r="A1468" s="88">
        <v>4204</v>
      </c>
      <c r="B1468" s="85">
        <v>5159</v>
      </c>
      <c r="C1468" s="86" t="s">
        <v>1623</v>
      </c>
      <c r="D1468" s="86" t="s">
        <v>1060</v>
      </c>
      <c r="E1468" s="91">
        <v>1</v>
      </c>
      <c r="F1468" s="86" t="s">
        <v>22</v>
      </c>
    </row>
    <row r="1469" spans="1:6" ht="15.75" thickBot="1">
      <c r="A1469" s="88">
        <v>4296</v>
      </c>
      <c r="B1469" s="85">
        <v>5125</v>
      </c>
      <c r="C1469" s="86" t="s">
        <v>1624</v>
      </c>
      <c r="D1469" s="86" t="s">
        <v>1061</v>
      </c>
      <c r="E1469" s="91">
        <v>1</v>
      </c>
      <c r="F1469" s="86" t="s">
        <v>22</v>
      </c>
    </row>
    <row r="1470" spans="1:6" ht="15.75" thickBot="1">
      <c r="A1470" s="88">
        <v>4217</v>
      </c>
      <c r="B1470" s="85">
        <v>5090</v>
      </c>
      <c r="C1470" s="86" t="s">
        <v>1624</v>
      </c>
      <c r="D1470" s="86" t="s">
        <v>1008</v>
      </c>
      <c r="E1470" s="91">
        <v>1</v>
      </c>
      <c r="F1470" s="86" t="s">
        <v>22</v>
      </c>
    </row>
    <row r="1471" spans="1:6" ht="15.75" thickBot="1">
      <c r="A1471" s="88">
        <v>4023</v>
      </c>
      <c r="B1471" s="85">
        <v>5554</v>
      </c>
      <c r="C1471" s="86" t="s">
        <v>1630</v>
      </c>
      <c r="D1471" s="86" t="s">
        <v>1062</v>
      </c>
      <c r="E1471" s="91">
        <v>5</v>
      </c>
      <c r="F1471" s="86" t="s">
        <v>22</v>
      </c>
    </row>
    <row r="1472" spans="1:6" ht="15.75" thickBot="1">
      <c r="A1472" s="88">
        <v>4270</v>
      </c>
      <c r="B1472" s="85">
        <v>5068</v>
      </c>
      <c r="C1472" s="86" t="s">
        <v>1625</v>
      </c>
      <c r="D1472" s="86" t="s">
        <v>1063</v>
      </c>
      <c r="E1472" s="91">
        <v>1</v>
      </c>
      <c r="F1472" s="86" t="s">
        <v>22</v>
      </c>
    </row>
    <row r="1473" spans="1:6" ht="15.75" thickBot="1">
      <c r="A1473" s="88">
        <v>7252</v>
      </c>
      <c r="B1473" s="85">
        <v>5032</v>
      </c>
      <c r="C1473" s="86" t="s">
        <v>1628</v>
      </c>
      <c r="D1473" s="86" t="s">
        <v>1064</v>
      </c>
      <c r="E1473" s="91">
        <v>1</v>
      </c>
      <c r="F1473" s="86" t="s">
        <v>22</v>
      </c>
    </row>
    <row r="1474" spans="1:6" ht="15.75" thickBot="1">
      <c r="A1474" s="88">
        <v>4232</v>
      </c>
      <c r="B1474" s="85">
        <v>5063</v>
      </c>
      <c r="C1474" s="86" t="s">
        <v>1625</v>
      </c>
      <c r="D1474" s="86" t="s">
        <v>1042</v>
      </c>
      <c r="E1474" s="91">
        <v>1</v>
      </c>
      <c r="F1474" s="86" t="s">
        <v>22</v>
      </c>
    </row>
    <row r="1475" spans="1:6" ht="15.75" thickBot="1">
      <c r="A1475" s="88">
        <v>5553</v>
      </c>
      <c r="B1475" s="85">
        <v>5108</v>
      </c>
      <c r="C1475" s="86" t="s">
        <v>1624</v>
      </c>
      <c r="D1475" s="86" t="s">
        <v>1047</v>
      </c>
      <c r="E1475" s="91">
        <v>1</v>
      </c>
      <c r="F1475" s="86" t="s">
        <v>22</v>
      </c>
    </row>
    <row r="1476" spans="1:6" ht="15.75" thickBot="1">
      <c r="A1476" s="88">
        <v>5558</v>
      </c>
      <c r="B1476" s="85">
        <v>5109</v>
      </c>
      <c r="C1476" s="86" t="s">
        <v>1624</v>
      </c>
      <c r="D1476" s="86" t="s">
        <v>1065</v>
      </c>
      <c r="E1476" s="91">
        <v>1</v>
      </c>
      <c r="F1476" s="86" t="s">
        <v>22</v>
      </c>
    </row>
    <row r="1477" spans="1:6" ht="15.75" thickBot="1">
      <c r="A1477" s="88">
        <v>5557</v>
      </c>
      <c r="B1477" s="85">
        <v>5255</v>
      </c>
      <c r="C1477" s="86" t="s">
        <v>1626</v>
      </c>
      <c r="D1477" s="86" t="s">
        <v>1066</v>
      </c>
      <c r="E1477" s="91">
        <v>4</v>
      </c>
      <c r="F1477" s="86" t="s">
        <v>22</v>
      </c>
    </row>
    <row r="1478" spans="1:6" ht="15.75" thickBot="1">
      <c r="A1478" s="88">
        <v>4198</v>
      </c>
      <c r="B1478" s="85">
        <v>5065</v>
      </c>
      <c r="C1478" s="86" t="s">
        <v>1625</v>
      </c>
      <c r="D1478" s="86" t="s">
        <v>1067</v>
      </c>
      <c r="E1478" s="91">
        <v>1</v>
      </c>
      <c r="F1478" s="86" t="s">
        <v>22</v>
      </c>
    </row>
    <row r="1479" spans="1:6" ht="15.75" thickBot="1">
      <c r="A1479" s="88">
        <v>4062</v>
      </c>
      <c r="B1479" s="85">
        <v>5374</v>
      </c>
      <c r="C1479" s="86" t="s">
        <v>1630</v>
      </c>
      <c r="D1479" s="86" t="s">
        <v>1068</v>
      </c>
      <c r="E1479" s="91">
        <v>5</v>
      </c>
      <c r="F1479" s="86" t="s">
        <v>22</v>
      </c>
    </row>
    <row r="1480" spans="1:6" ht="15.75" thickBot="1">
      <c r="A1480" s="88">
        <v>4063</v>
      </c>
      <c r="B1480" s="85">
        <v>5606</v>
      </c>
      <c r="C1480" s="86" t="s">
        <v>1629</v>
      </c>
      <c r="D1480" s="86" t="s">
        <v>1069</v>
      </c>
      <c r="E1480" s="91">
        <v>6</v>
      </c>
      <c r="F1480" s="86" t="s">
        <v>22</v>
      </c>
    </row>
    <row r="1481" spans="1:6" ht="15.75" thickBot="1">
      <c r="A1481" s="88">
        <v>4064</v>
      </c>
      <c r="B1481" s="85">
        <v>5063</v>
      </c>
      <c r="C1481" s="86" t="s">
        <v>1625</v>
      </c>
      <c r="D1481" s="86" t="s">
        <v>1042</v>
      </c>
      <c r="E1481" s="91">
        <v>1</v>
      </c>
      <c r="F1481" s="86" t="s">
        <v>22</v>
      </c>
    </row>
    <row r="1482" spans="1:6" ht="15.75" thickBot="1">
      <c r="A1482" s="88">
        <v>4110</v>
      </c>
      <c r="B1482" s="85">
        <v>5063</v>
      </c>
      <c r="C1482" s="86" t="s">
        <v>1625</v>
      </c>
      <c r="D1482" s="86" t="s">
        <v>1042</v>
      </c>
      <c r="E1482" s="91">
        <v>1</v>
      </c>
      <c r="F1482" s="86" t="s">
        <v>22</v>
      </c>
    </row>
    <row r="1483" spans="1:6" ht="15.75" thickBot="1">
      <c r="A1483" s="88">
        <v>4308</v>
      </c>
      <c r="B1483" s="85">
        <v>5118</v>
      </c>
      <c r="C1483" s="86" t="s">
        <v>1630</v>
      </c>
      <c r="D1483" s="86" t="s">
        <v>1031</v>
      </c>
      <c r="E1483" s="91">
        <v>1</v>
      </c>
      <c r="F1483" s="86" t="s">
        <v>22</v>
      </c>
    </row>
    <row r="1484" spans="1:6" ht="15.75" thickBot="1">
      <c r="A1484" s="88">
        <v>4363</v>
      </c>
      <c r="B1484" s="85">
        <v>5070</v>
      </c>
      <c r="C1484" s="86" t="s">
        <v>1625</v>
      </c>
      <c r="D1484" s="86" t="s">
        <v>1070</v>
      </c>
      <c r="E1484" s="91">
        <v>1</v>
      </c>
      <c r="F1484" s="86" t="s">
        <v>22</v>
      </c>
    </row>
    <row r="1485" spans="1:6" ht="15.75" thickBot="1">
      <c r="A1485" s="88">
        <v>4066</v>
      </c>
      <c r="B1485" s="85">
        <v>5412</v>
      </c>
      <c r="C1485" s="86" t="s">
        <v>1630</v>
      </c>
      <c r="D1485" s="86" t="s">
        <v>1071</v>
      </c>
      <c r="E1485" s="91">
        <v>5</v>
      </c>
      <c r="F1485" s="86" t="s">
        <v>22</v>
      </c>
    </row>
    <row r="1486" spans="1:6" ht="15.75" thickBot="1">
      <c r="A1486" s="88">
        <v>4236</v>
      </c>
      <c r="B1486" s="85">
        <v>5064</v>
      </c>
      <c r="C1486" s="86" t="s">
        <v>1625</v>
      </c>
      <c r="D1486" s="86" t="s">
        <v>1072</v>
      </c>
      <c r="E1486" s="91">
        <v>1</v>
      </c>
      <c r="F1486" s="86" t="s">
        <v>22</v>
      </c>
    </row>
    <row r="1487" spans="1:6" ht="15.75" thickBot="1">
      <c r="A1487" s="88">
        <v>4238</v>
      </c>
      <c r="B1487" s="85">
        <v>5098</v>
      </c>
      <c r="C1487" s="86" t="s">
        <v>1624</v>
      </c>
      <c r="D1487" s="86" t="s">
        <v>1073</v>
      </c>
      <c r="E1487" s="91">
        <v>1</v>
      </c>
      <c r="F1487" s="86" t="s">
        <v>22</v>
      </c>
    </row>
    <row r="1488" spans="1:6" ht="15.75" thickBot="1">
      <c r="A1488" s="88">
        <v>4346</v>
      </c>
      <c r="B1488" s="85">
        <v>5245</v>
      </c>
      <c r="C1488" s="86" t="s">
        <v>1626</v>
      </c>
      <c r="D1488" s="86" t="s">
        <v>1074</v>
      </c>
      <c r="E1488" s="91">
        <v>2</v>
      </c>
      <c r="F1488" s="86" t="s">
        <v>22</v>
      </c>
    </row>
    <row r="1489" spans="1:6" ht="15.75" thickBot="1">
      <c r="A1489" s="88">
        <v>4067</v>
      </c>
      <c r="B1489" s="85">
        <v>5401</v>
      </c>
      <c r="C1489" s="86" t="s">
        <v>1630</v>
      </c>
      <c r="D1489" s="86" t="s">
        <v>1028</v>
      </c>
      <c r="E1489" s="91">
        <v>5</v>
      </c>
      <c r="F1489" s="86" t="s">
        <v>22</v>
      </c>
    </row>
    <row r="1490" spans="1:6" ht="15.75" thickBot="1">
      <c r="A1490" s="88">
        <v>4022</v>
      </c>
      <c r="B1490" s="85">
        <v>5345</v>
      </c>
      <c r="C1490" s="86" t="s">
        <v>1627</v>
      </c>
      <c r="D1490" s="86" t="s">
        <v>1036</v>
      </c>
      <c r="E1490" s="91">
        <v>5</v>
      </c>
      <c r="F1490" s="86" t="s">
        <v>22</v>
      </c>
    </row>
    <row r="1491" spans="1:6" ht="15.75" thickBot="1">
      <c r="A1491" s="88">
        <v>5271</v>
      </c>
      <c r="B1491" s="85">
        <v>5108</v>
      </c>
      <c r="C1491" s="86" t="s">
        <v>1624</v>
      </c>
      <c r="D1491" s="86" t="s">
        <v>1057</v>
      </c>
      <c r="E1491" s="91">
        <v>1</v>
      </c>
      <c r="F1491" s="86" t="s">
        <v>22</v>
      </c>
    </row>
    <row r="1492" spans="1:6" ht="15.75" thickBot="1">
      <c r="A1492" s="88">
        <v>4165</v>
      </c>
      <c r="B1492" s="85">
        <v>5453</v>
      </c>
      <c r="C1492" s="86" t="s">
        <v>1630</v>
      </c>
      <c r="D1492" s="86" t="s">
        <v>1075</v>
      </c>
      <c r="E1492" s="91">
        <v>5</v>
      </c>
      <c r="F1492" s="86" t="s">
        <v>22</v>
      </c>
    </row>
    <row r="1493" spans="1:6" ht="15.75" thickBot="1">
      <c r="A1493" s="88">
        <v>4242</v>
      </c>
      <c r="B1493" s="85">
        <v>5006</v>
      </c>
      <c r="C1493" s="86" t="s">
        <v>1625</v>
      </c>
      <c r="D1493" s="86" t="s">
        <v>1076</v>
      </c>
      <c r="E1493" s="91">
        <v>1</v>
      </c>
      <c r="F1493" s="86" t="s">
        <v>22</v>
      </c>
    </row>
    <row r="1494" spans="1:6" ht="15.75" thickBot="1">
      <c r="A1494" s="88">
        <v>22996</v>
      </c>
      <c r="B1494" s="85">
        <v>5125</v>
      </c>
      <c r="C1494" s="86" t="s">
        <v>1624</v>
      </c>
      <c r="D1494" s="86" t="s">
        <v>1061</v>
      </c>
      <c r="E1494" s="91">
        <v>1</v>
      </c>
      <c r="F1494" s="86" t="s">
        <v>22</v>
      </c>
    </row>
    <row r="1495" spans="1:6" ht="15.75" thickBot="1">
      <c r="A1495" s="88">
        <v>4017</v>
      </c>
      <c r="B1495" s="85">
        <v>5098</v>
      </c>
      <c r="C1495" s="86" t="s">
        <v>1624</v>
      </c>
      <c r="D1495" s="86" t="s">
        <v>1073</v>
      </c>
      <c r="E1495" s="91">
        <v>1</v>
      </c>
      <c r="F1495" s="86" t="s">
        <v>22</v>
      </c>
    </row>
    <row r="1496" spans="1:6" ht="15.75" thickBot="1">
      <c r="A1496" s="88">
        <v>4189</v>
      </c>
      <c r="B1496" s="85">
        <v>5540</v>
      </c>
      <c r="C1496" s="86" t="s">
        <v>1631</v>
      </c>
      <c r="D1496" s="86" t="s">
        <v>1077</v>
      </c>
      <c r="E1496" s="91">
        <v>4</v>
      </c>
      <c r="F1496" s="86" t="s">
        <v>22</v>
      </c>
    </row>
    <row r="1497" spans="1:6" ht="15.75" thickBot="1">
      <c r="A1497" s="88">
        <v>7077</v>
      </c>
      <c r="B1497" s="85">
        <v>5085</v>
      </c>
      <c r="C1497" s="86" t="s">
        <v>1624</v>
      </c>
      <c r="D1497" s="86" t="s">
        <v>1046</v>
      </c>
      <c r="E1497" s="91">
        <v>1</v>
      </c>
      <c r="F1497" s="86" t="s">
        <v>22</v>
      </c>
    </row>
    <row r="1498" spans="1:6" ht="15.75" thickBot="1">
      <c r="A1498" s="88">
        <v>5407</v>
      </c>
      <c r="B1498" s="85">
        <v>5095</v>
      </c>
      <c r="C1498" s="86" t="s">
        <v>1624</v>
      </c>
      <c r="D1498" s="86" t="s">
        <v>1078</v>
      </c>
      <c r="E1498" s="91">
        <v>1</v>
      </c>
      <c r="F1498" s="86" t="s">
        <v>22</v>
      </c>
    </row>
    <row r="1499" spans="1:6" ht="15.75" thickBot="1">
      <c r="A1499" s="88">
        <v>4378</v>
      </c>
      <c r="B1499" s="85">
        <v>5107</v>
      </c>
      <c r="C1499" s="86" t="s">
        <v>1624</v>
      </c>
      <c r="D1499" s="86" t="s">
        <v>1048</v>
      </c>
      <c r="E1499" s="91">
        <v>1</v>
      </c>
      <c r="F1499" s="86" t="s">
        <v>22</v>
      </c>
    </row>
    <row r="1500" spans="1:6" ht="15.75" thickBot="1">
      <c r="A1500" s="88">
        <v>4068</v>
      </c>
      <c r="B1500" s="85">
        <v>5006</v>
      </c>
      <c r="C1500" s="86" t="s">
        <v>1625</v>
      </c>
      <c r="D1500" s="86" t="s">
        <v>1076</v>
      </c>
      <c r="E1500" s="91">
        <v>1</v>
      </c>
      <c r="F1500" s="86" t="s">
        <v>22</v>
      </c>
    </row>
    <row r="1501" spans="1:6" ht="15.75" thickBot="1">
      <c r="A1501" s="88">
        <v>4192</v>
      </c>
      <c r="B1501" s="85">
        <v>5238</v>
      </c>
      <c r="C1501" s="86" t="s">
        <v>1627</v>
      </c>
      <c r="D1501" s="86" t="s">
        <v>1020</v>
      </c>
      <c r="E1501" s="91">
        <v>5</v>
      </c>
      <c r="F1501" s="86" t="s">
        <v>22</v>
      </c>
    </row>
    <row r="1502" spans="1:6" ht="15.75" thickBot="1">
      <c r="A1502" s="88">
        <v>4190</v>
      </c>
      <c r="B1502" s="85">
        <v>5153</v>
      </c>
      <c r="C1502" s="86" t="s">
        <v>1626</v>
      </c>
      <c r="D1502" s="86" t="s">
        <v>1056</v>
      </c>
      <c r="E1502" s="91">
        <v>1</v>
      </c>
      <c r="F1502" s="86" t="s">
        <v>22</v>
      </c>
    </row>
    <row r="1503" spans="1:6" ht="15.75" thickBot="1">
      <c r="A1503" s="88">
        <v>4059</v>
      </c>
      <c r="B1503" s="85">
        <v>5163</v>
      </c>
      <c r="C1503" s="86" t="s">
        <v>1623</v>
      </c>
      <c r="D1503" s="86" t="s">
        <v>1079</v>
      </c>
      <c r="E1503" s="91">
        <v>1</v>
      </c>
      <c r="F1503" s="86" t="s">
        <v>22</v>
      </c>
    </row>
    <row r="1504" spans="1:6" ht="15.75" thickBot="1">
      <c r="A1504" s="88">
        <v>4021</v>
      </c>
      <c r="B1504" s="85">
        <v>5461</v>
      </c>
      <c r="C1504" s="86" t="s">
        <v>1630</v>
      </c>
      <c r="D1504" s="86" t="s">
        <v>1028</v>
      </c>
      <c r="E1504" s="91">
        <v>5</v>
      </c>
      <c r="F1504" s="86" t="s">
        <v>22</v>
      </c>
    </row>
    <row r="1505" spans="1:6" ht="15.75" thickBot="1">
      <c r="A1505" s="88">
        <v>4070</v>
      </c>
      <c r="B1505" s="85">
        <v>5264</v>
      </c>
      <c r="C1505" s="86" t="s">
        <v>1626</v>
      </c>
      <c r="D1505" s="86" t="s">
        <v>1080</v>
      </c>
      <c r="E1505" s="91">
        <v>5</v>
      </c>
      <c r="F1505" s="86" t="s">
        <v>22</v>
      </c>
    </row>
    <row r="1506" spans="1:6" ht="15.75" thickBot="1">
      <c r="A1506" s="88">
        <v>8023</v>
      </c>
      <c r="B1506" s="85">
        <v>5491</v>
      </c>
      <c r="C1506" s="86" t="s">
        <v>1631</v>
      </c>
      <c r="D1506" s="86" t="s">
        <v>1030</v>
      </c>
      <c r="E1506" s="91">
        <v>5</v>
      </c>
      <c r="F1506" s="86" t="s">
        <v>22</v>
      </c>
    </row>
    <row r="1507" spans="1:6" ht="15.75" thickBot="1">
      <c r="A1507" s="88">
        <v>4230</v>
      </c>
      <c r="B1507" s="85">
        <v>5048</v>
      </c>
      <c r="C1507" s="86" t="s">
        <v>1623</v>
      </c>
      <c r="D1507" s="86" t="s">
        <v>1018</v>
      </c>
      <c r="E1507" s="91">
        <v>1</v>
      </c>
      <c r="F1507" s="86" t="s">
        <v>22</v>
      </c>
    </row>
    <row r="1508" spans="1:6" ht="15.75" thickBot="1">
      <c r="A1508" s="88">
        <v>4019</v>
      </c>
      <c r="B1508" s="85">
        <v>5062</v>
      </c>
      <c r="C1508" s="86" t="s">
        <v>1623</v>
      </c>
      <c r="D1508" s="86" t="s">
        <v>1081</v>
      </c>
      <c r="E1508" s="91">
        <v>1</v>
      </c>
      <c r="F1508" s="86" t="s">
        <v>22</v>
      </c>
    </row>
    <row r="1509" spans="1:6" ht="15.75" thickBot="1">
      <c r="A1509" s="88">
        <v>4307</v>
      </c>
      <c r="B1509" s="85">
        <v>5046</v>
      </c>
      <c r="C1509" s="86" t="s">
        <v>1623</v>
      </c>
      <c r="D1509" s="86" t="s">
        <v>1082</v>
      </c>
      <c r="E1509" s="91">
        <v>1</v>
      </c>
      <c r="F1509" s="86" t="s">
        <v>22</v>
      </c>
    </row>
    <row r="1510" spans="1:6" ht="15.75" thickBot="1">
      <c r="A1510" s="88">
        <v>5545</v>
      </c>
      <c r="B1510" s="85">
        <v>5098</v>
      </c>
      <c r="C1510" s="86" t="s">
        <v>1624</v>
      </c>
      <c r="D1510" s="86" t="s">
        <v>1073</v>
      </c>
      <c r="E1510" s="91">
        <v>1</v>
      </c>
      <c r="F1510" s="86" t="s">
        <v>22</v>
      </c>
    </row>
    <row r="1511" spans="1:6" ht="15.75" thickBot="1">
      <c r="A1511" s="88">
        <v>4275</v>
      </c>
      <c r="B1511" s="85">
        <v>5118</v>
      </c>
      <c r="C1511" s="86" t="s">
        <v>1630</v>
      </c>
      <c r="D1511" s="86" t="s">
        <v>1031</v>
      </c>
      <c r="E1511" s="91">
        <v>1</v>
      </c>
      <c r="F1511" s="86" t="s">
        <v>22</v>
      </c>
    </row>
    <row r="1512" spans="1:6" ht="15.75" thickBot="1">
      <c r="A1512" s="88">
        <v>4142</v>
      </c>
      <c r="B1512" s="85">
        <v>5087</v>
      </c>
      <c r="C1512" s="86" t="s">
        <v>1624</v>
      </c>
      <c r="D1512" s="86" t="s">
        <v>1083</v>
      </c>
      <c r="E1512" s="91">
        <v>1</v>
      </c>
      <c r="F1512" s="86" t="s">
        <v>22</v>
      </c>
    </row>
    <row r="1513" spans="1:6" ht="15.75" thickBot="1">
      <c r="A1513" s="88">
        <v>4071</v>
      </c>
      <c r="B1513" s="85">
        <v>5052</v>
      </c>
      <c r="C1513" s="86" t="s">
        <v>1623</v>
      </c>
      <c r="D1513" s="86" t="s">
        <v>1084</v>
      </c>
      <c r="E1513" s="91">
        <v>1</v>
      </c>
      <c r="F1513" s="86" t="s">
        <v>22</v>
      </c>
    </row>
    <row r="1514" spans="1:6" ht="15.75" thickBot="1">
      <c r="A1514" s="88">
        <v>4199</v>
      </c>
      <c r="B1514" s="85">
        <v>5171</v>
      </c>
      <c r="C1514" s="86" t="s">
        <v>1623</v>
      </c>
      <c r="D1514" s="86" t="s">
        <v>1007</v>
      </c>
      <c r="E1514" s="91">
        <v>1</v>
      </c>
      <c r="F1514" s="86" t="s">
        <v>22</v>
      </c>
    </row>
    <row r="1515" spans="1:6" ht="15.75" thickBot="1">
      <c r="A1515" s="88">
        <v>4143</v>
      </c>
      <c r="B1515" s="85">
        <v>5162</v>
      </c>
      <c r="C1515" s="86" t="s">
        <v>1623</v>
      </c>
      <c r="D1515" s="86" t="s">
        <v>1017</v>
      </c>
      <c r="E1515" s="91">
        <v>1</v>
      </c>
      <c r="F1515" s="86" t="s">
        <v>22</v>
      </c>
    </row>
    <row r="1516" spans="1:6" ht="15.75" thickBot="1">
      <c r="A1516" s="88">
        <v>4074</v>
      </c>
      <c r="B1516" s="85">
        <v>5373</v>
      </c>
      <c r="C1516" s="86" t="s">
        <v>1630</v>
      </c>
      <c r="D1516" s="86" t="s">
        <v>1085</v>
      </c>
      <c r="E1516" s="91">
        <v>5</v>
      </c>
      <c r="F1516" s="86" t="s">
        <v>22</v>
      </c>
    </row>
    <row r="1517" spans="1:6" ht="15.75" thickBot="1">
      <c r="A1517" s="88">
        <v>4033</v>
      </c>
      <c r="B1517" s="85">
        <v>5453</v>
      </c>
      <c r="C1517" s="86" t="s">
        <v>1630</v>
      </c>
      <c r="D1517" s="86" t="s">
        <v>1075</v>
      </c>
      <c r="E1517" s="91">
        <v>5</v>
      </c>
      <c r="F1517" s="86" t="s">
        <v>22</v>
      </c>
    </row>
    <row r="1518" spans="1:6" ht="15.75" thickBot="1">
      <c r="A1518" s="88">
        <v>5262</v>
      </c>
      <c r="B1518" s="85">
        <v>5267</v>
      </c>
      <c r="C1518" s="86" t="s">
        <v>1632</v>
      </c>
      <c r="D1518" s="86" t="s">
        <v>1043</v>
      </c>
      <c r="E1518" s="91">
        <v>5</v>
      </c>
      <c r="F1518" s="86" t="s">
        <v>22</v>
      </c>
    </row>
    <row r="1519" spans="1:6" ht="15.75" thickBot="1">
      <c r="A1519" s="88">
        <v>4365</v>
      </c>
      <c r="B1519" s="85">
        <v>5087</v>
      </c>
      <c r="C1519" s="86" t="s">
        <v>1624</v>
      </c>
      <c r="D1519" s="86" t="s">
        <v>1083</v>
      </c>
      <c r="E1519" s="91">
        <v>1</v>
      </c>
      <c r="F1519" s="86" t="s">
        <v>22</v>
      </c>
    </row>
    <row r="1520" spans="1:6" ht="15.75" thickBot="1">
      <c r="A1520" s="88">
        <v>4145</v>
      </c>
      <c r="B1520" s="85">
        <v>5082</v>
      </c>
      <c r="C1520" s="86" t="s">
        <v>1625</v>
      </c>
      <c r="D1520" s="86" t="s">
        <v>1045</v>
      </c>
      <c r="E1520" s="91">
        <v>1</v>
      </c>
      <c r="F1520" s="86" t="s">
        <v>22</v>
      </c>
    </row>
    <row r="1521" spans="1:6" ht="15.75" thickBot="1">
      <c r="A1521" s="88">
        <v>4374</v>
      </c>
      <c r="B1521" s="85">
        <v>5253</v>
      </c>
      <c r="C1521" s="86" t="s">
        <v>1626</v>
      </c>
      <c r="D1521" s="86" t="s">
        <v>1086</v>
      </c>
      <c r="E1521" s="91">
        <v>3</v>
      </c>
      <c r="F1521" s="86" t="s">
        <v>22</v>
      </c>
    </row>
    <row r="1522" spans="1:6" ht="15.75" thickBot="1">
      <c r="A1522" s="88">
        <v>5282</v>
      </c>
      <c r="B1522" s="85">
        <v>5070</v>
      </c>
      <c r="C1522" s="86" t="s">
        <v>1625</v>
      </c>
      <c r="D1522" s="86" t="s">
        <v>1015</v>
      </c>
      <c r="E1522" s="91">
        <v>1</v>
      </c>
      <c r="F1522" s="86" t="s">
        <v>22</v>
      </c>
    </row>
    <row r="1523" spans="1:6" ht="15.75" thickBot="1">
      <c r="A1523" s="88">
        <v>4151</v>
      </c>
      <c r="B1523" s="85">
        <v>5090</v>
      </c>
      <c r="C1523" s="86" t="s">
        <v>1624</v>
      </c>
      <c r="D1523" s="86" t="s">
        <v>1008</v>
      </c>
      <c r="E1523" s="91">
        <v>1</v>
      </c>
      <c r="F1523" s="86" t="s">
        <v>22</v>
      </c>
    </row>
    <row r="1524" spans="1:6" ht="15.75" thickBot="1">
      <c r="A1524" s="88">
        <v>4101</v>
      </c>
      <c r="B1524" s="85">
        <v>5010</v>
      </c>
      <c r="C1524" s="86" t="s">
        <v>1628</v>
      </c>
      <c r="D1524" s="86" t="s">
        <v>1087</v>
      </c>
      <c r="E1524" s="91">
        <v>1</v>
      </c>
      <c r="F1524" s="86" t="s">
        <v>22</v>
      </c>
    </row>
    <row r="1525" spans="1:6" ht="15.75" thickBot="1">
      <c r="A1525" s="88">
        <v>5357</v>
      </c>
      <c r="B1525" s="85">
        <v>5112</v>
      </c>
      <c r="C1525" s="86" t="s">
        <v>1624</v>
      </c>
      <c r="D1525" s="86" t="s">
        <v>1088</v>
      </c>
      <c r="E1525" s="91">
        <v>1</v>
      </c>
      <c r="F1525" s="86" t="s">
        <v>22</v>
      </c>
    </row>
    <row r="1526" spans="1:6" ht="15.75" thickBot="1">
      <c r="A1526" s="88">
        <v>4086</v>
      </c>
      <c r="B1526" s="85">
        <v>5271</v>
      </c>
      <c r="C1526" s="86" t="s">
        <v>1632</v>
      </c>
      <c r="D1526" s="86" t="s">
        <v>1089</v>
      </c>
      <c r="E1526" s="91">
        <v>4</v>
      </c>
      <c r="F1526" s="86" t="s">
        <v>22</v>
      </c>
    </row>
    <row r="1527" spans="1:6" ht="15.75" thickBot="1">
      <c r="A1527" s="88">
        <v>4108</v>
      </c>
      <c r="B1527" s="85">
        <v>5064</v>
      </c>
      <c r="C1527" s="86" t="s">
        <v>1625</v>
      </c>
      <c r="D1527" s="86" t="s">
        <v>1042</v>
      </c>
      <c r="E1527" s="91">
        <v>1</v>
      </c>
      <c r="F1527" s="86" t="s">
        <v>22</v>
      </c>
    </row>
    <row r="1528" spans="1:6" ht="15.75" thickBot="1">
      <c r="A1528" s="88">
        <v>4211</v>
      </c>
      <c r="B1528" s="85">
        <v>5333</v>
      </c>
      <c r="C1528" s="86" t="s">
        <v>1627</v>
      </c>
      <c r="D1528" s="86" t="s">
        <v>1090</v>
      </c>
      <c r="E1528" s="91">
        <v>5</v>
      </c>
      <c r="F1528" s="86" t="s">
        <v>22</v>
      </c>
    </row>
    <row r="1529" spans="1:6" ht="15.75" thickBot="1">
      <c r="A1529" s="88">
        <v>4081</v>
      </c>
      <c r="B1529" s="85">
        <v>5333</v>
      </c>
      <c r="C1529" s="86" t="s">
        <v>1627</v>
      </c>
      <c r="D1529" s="86" t="s">
        <v>1090</v>
      </c>
      <c r="E1529" s="91">
        <v>5</v>
      </c>
      <c r="F1529" s="86" t="s">
        <v>22</v>
      </c>
    </row>
    <row r="1530" spans="1:6" ht="15.75" thickBot="1">
      <c r="A1530" s="88">
        <v>4372</v>
      </c>
      <c r="B1530" s="85">
        <v>5016</v>
      </c>
      <c r="C1530" s="86" t="s">
        <v>1628</v>
      </c>
      <c r="D1530" s="86" t="s">
        <v>1091</v>
      </c>
      <c r="E1530" s="91">
        <v>1</v>
      </c>
      <c r="F1530" s="86" t="s">
        <v>22</v>
      </c>
    </row>
    <row r="1531" spans="1:6" ht="15.75" thickBot="1">
      <c r="A1531" s="88">
        <v>4043</v>
      </c>
      <c r="B1531" s="85">
        <v>5280</v>
      </c>
      <c r="C1531" s="86" t="s">
        <v>1632</v>
      </c>
      <c r="D1531" s="86" t="s">
        <v>1092</v>
      </c>
      <c r="E1531" s="91">
        <v>5</v>
      </c>
      <c r="F1531" s="86" t="s">
        <v>22</v>
      </c>
    </row>
    <row r="1532" spans="1:6" ht="15.75" thickBot="1">
      <c r="A1532" s="88">
        <v>4359</v>
      </c>
      <c r="B1532" s="85">
        <v>5606</v>
      </c>
      <c r="C1532" s="86" t="s">
        <v>1629</v>
      </c>
      <c r="D1532" s="86" t="s">
        <v>1069</v>
      </c>
      <c r="E1532" s="91">
        <v>6</v>
      </c>
      <c r="F1532" s="86" t="s">
        <v>22</v>
      </c>
    </row>
    <row r="1533" spans="1:6" ht="15.75" thickBot="1">
      <c r="A1533" s="88">
        <v>5538</v>
      </c>
      <c r="B1533" s="85">
        <v>5211</v>
      </c>
      <c r="C1533" s="86" t="s">
        <v>1626</v>
      </c>
      <c r="D1533" s="86" t="s">
        <v>1059</v>
      </c>
      <c r="E1533" s="91">
        <v>3</v>
      </c>
      <c r="F1533" s="86" t="s">
        <v>22</v>
      </c>
    </row>
    <row r="1534" spans="1:6" ht="15.75" thickBot="1">
      <c r="A1534" s="88">
        <v>4225</v>
      </c>
      <c r="B1534" s="85">
        <v>5575</v>
      </c>
      <c r="C1534" s="86" t="s">
        <v>1630</v>
      </c>
      <c r="D1534" s="86" t="s">
        <v>1027</v>
      </c>
      <c r="E1534" s="91">
        <v>5</v>
      </c>
      <c r="F1534" s="86" t="s">
        <v>22</v>
      </c>
    </row>
    <row r="1535" spans="1:6" ht="15.75" thickBot="1">
      <c r="A1535" s="88">
        <v>4180</v>
      </c>
      <c r="B1535" s="85">
        <v>5010</v>
      </c>
      <c r="C1535" s="86" t="s">
        <v>1628</v>
      </c>
      <c r="D1535" s="86" t="s">
        <v>1087</v>
      </c>
      <c r="E1535" s="91">
        <v>1</v>
      </c>
      <c r="F1535" s="86" t="s">
        <v>22</v>
      </c>
    </row>
    <row r="1536" spans="1:6" ht="15.75" thickBot="1">
      <c r="A1536" s="88">
        <v>4109</v>
      </c>
      <c r="B1536" s="85">
        <v>5013</v>
      </c>
      <c r="C1536" s="86" t="s">
        <v>1628</v>
      </c>
      <c r="D1536" s="86" t="s">
        <v>1032</v>
      </c>
      <c r="E1536" s="91">
        <v>1</v>
      </c>
      <c r="F1536" s="86" t="s">
        <v>22</v>
      </c>
    </row>
    <row r="1537" spans="1:6" ht="15.75" thickBot="1">
      <c r="A1537" s="88">
        <v>4085</v>
      </c>
      <c r="B1537" s="85">
        <v>5482</v>
      </c>
      <c r="C1537" s="86" t="s">
        <v>1631</v>
      </c>
      <c r="D1537" s="86" t="s">
        <v>1093</v>
      </c>
      <c r="E1537" s="91">
        <v>5</v>
      </c>
      <c r="F1537" s="86" t="s">
        <v>22</v>
      </c>
    </row>
    <row r="1538" spans="1:6" ht="15.75" thickBot="1">
      <c r="A1538" s="88">
        <v>4034</v>
      </c>
      <c r="B1538" s="85">
        <v>5045</v>
      </c>
      <c r="C1538" s="86" t="s">
        <v>1623</v>
      </c>
      <c r="D1538" s="86" t="s">
        <v>1009</v>
      </c>
      <c r="E1538" s="91">
        <v>1</v>
      </c>
      <c r="F1538" s="86" t="s">
        <v>22</v>
      </c>
    </row>
    <row r="1539" spans="1:6" ht="15.75" thickBot="1">
      <c r="A1539" s="88">
        <v>4139</v>
      </c>
      <c r="B1539" s="85">
        <v>5422</v>
      </c>
      <c r="C1539" s="86" t="s">
        <v>1631</v>
      </c>
      <c r="D1539" s="86" t="s">
        <v>1093</v>
      </c>
      <c r="E1539" s="91">
        <v>5</v>
      </c>
      <c r="F1539" s="86" t="s">
        <v>22</v>
      </c>
    </row>
    <row r="1540" spans="1:6" ht="15.75" thickBot="1">
      <c r="A1540" s="88">
        <v>4335</v>
      </c>
      <c r="B1540" s="85">
        <v>5271</v>
      </c>
      <c r="C1540" s="86" t="s">
        <v>1632</v>
      </c>
      <c r="D1540" s="86" t="s">
        <v>1089</v>
      </c>
      <c r="E1540" s="91">
        <v>4</v>
      </c>
      <c r="F1540" s="86" t="s">
        <v>22</v>
      </c>
    </row>
    <row r="1541" spans="1:6" ht="15.75" thickBot="1">
      <c r="A1541" s="88">
        <v>4331</v>
      </c>
      <c r="B1541" s="85">
        <v>5074</v>
      </c>
      <c r="C1541" s="86" t="s">
        <v>1625</v>
      </c>
      <c r="D1541" s="86" t="s">
        <v>1019</v>
      </c>
      <c r="E1541" s="91">
        <v>1</v>
      </c>
      <c r="F1541" s="86" t="s">
        <v>22</v>
      </c>
    </row>
    <row r="1542" spans="1:6" ht="15.75" thickBot="1">
      <c r="A1542" s="88">
        <v>4249</v>
      </c>
      <c r="B1542" s="85">
        <v>5086</v>
      </c>
      <c r="C1542" s="86" t="s">
        <v>1624</v>
      </c>
      <c r="D1542" s="86" t="s">
        <v>1046</v>
      </c>
      <c r="E1542" s="91">
        <v>1</v>
      </c>
      <c r="F1542" s="86" t="s">
        <v>22</v>
      </c>
    </row>
    <row r="1543" spans="1:6" ht="15.75" thickBot="1">
      <c r="A1543" s="88">
        <v>8021</v>
      </c>
      <c r="B1543" s="85">
        <v>5251</v>
      </c>
      <c r="C1543" s="86" t="s">
        <v>1626</v>
      </c>
      <c r="D1543" s="86" t="s">
        <v>1052</v>
      </c>
      <c r="E1543" s="91">
        <v>3</v>
      </c>
      <c r="F1543" s="86" t="s">
        <v>22</v>
      </c>
    </row>
    <row r="1544" spans="1:6" ht="15.75" thickBot="1">
      <c r="A1544" s="88">
        <v>6467</v>
      </c>
      <c r="B1544" s="85">
        <v>5046</v>
      </c>
      <c r="C1544" s="86" t="s">
        <v>1623</v>
      </c>
      <c r="D1544" s="86" t="s">
        <v>1082</v>
      </c>
      <c r="E1544" s="91">
        <v>1</v>
      </c>
      <c r="F1544" s="86" t="s">
        <v>22</v>
      </c>
    </row>
    <row r="1545" spans="1:6" ht="15.75" thickBot="1">
      <c r="A1545" s="88">
        <v>4373</v>
      </c>
      <c r="B1545" s="85">
        <v>5085</v>
      </c>
      <c r="C1545" s="86" t="s">
        <v>1624</v>
      </c>
      <c r="D1545" s="86" t="s">
        <v>1038</v>
      </c>
      <c r="E1545" s="91">
        <v>1</v>
      </c>
      <c r="F1545" s="86" t="s">
        <v>22</v>
      </c>
    </row>
    <row r="1546" spans="1:6" ht="15.75" thickBot="1">
      <c r="A1546" s="88">
        <v>4284</v>
      </c>
      <c r="B1546" s="85">
        <v>5108</v>
      </c>
      <c r="C1546" s="86" t="s">
        <v>1624</v>
      </c>
      <c r="D1546" s="86" t="s">
        <v>1047</v>
      </c>
      <c r="E1546" s="91">
        <v>1</v>
      </c>
      <c r="F1546" s="86" t="s">
        <v>22</v>
      </c>
    </row>
    <row r="1547" spans="1:6" ht="15.75" thickBot="1">
      <c r="A1547" s="88">
        <v>5555</v>
      </c>
      <c r="B1547" s="85">
        <v>5163</v>
      </c>
      <c r="C1547" s="86" t="s">
        <v>1623</v>
      </c>
      <c r="D1547" s="86" t="s">
        <v>1094</v>
      </c>
      <c r="E1547" s="91">
        <v>1</v>
      </c>
      <c r="F1547" s="86" t="s">
        <v>22</v>
      </c>
    </row>
    <row r="1548" spans="1:6" ht="15.75" thickBot="1">
      <c r="A1548" s="88">
        <v>4087</v>
      </c>
      <c r="B1548" s="85">
        <v>5431</v>
      </c>
      <c r="C1548" s="86" t="s">
        <v>1631</v>
      </c>
      <c r="D1548" s="86" t="s">
        <v>1093</v>
      </c>
      <c r="E1548" s="91">
        <v>5</v>
      </c>
      <c r="F1548" s="86" t="s">
        <v>22</v>
      </c>
    </row>
    <row r="1549" spans="1:6" ht="15.75" thickBot="1">
      <c r="A1549" s="88">
        <v>4370</v>
      </c>
      <c r="B1549" s="85">
        <v>5096</v>
      </c>
      <c r="C1549" s="86" t="s">
        <v>1624</v>
      </c>
      <c r="D1549" s="86" t="s">
        <v>1095</v>
      </c>
      <c r="E1549" s="91">
        <v>1</v>
      </c>
      <c r="F1549" s="86" t="s">
        <v>22</v>
      </c>
    </row>
    <row r="1550" spans="1:6" ht="15.75" thickBot="1">
      <c r="A1550" s="88">
        <v>4301</v>
      </c>
      <c r="B1550" s="85">
        <v>5035</v>
      </c>
      <c r="C1550" s="86" t="s">
        <v>1625</v>
      </c>
      <c r="D1550" s="86" t="s">
        <v>1054</v>
      </c>
      <c r="E1550" s="91">
        <v>1</v>
      </c>
      <c r="F1550" s="86" t="s">
        <v>22</v>
      </c>
    </row>
    <row r="1551" spans="1:6" ht="15.75" thickBot="1">
      <c r="A1551" s="88">
        <v>4140</v>
      </c>
      <c r="B1551" s="85">
        <v>5558</v>
      </c>
      <c r="C1551" s="86" t="s">
        <v>1630</v>
      </c>
      <c r="D1551" s="86" t="s">
        <v>1096</v>
      </c>
      <c r="E1551" s="91">
        <v>5</v>
      </c>
      <c r="F1551" s="86" t="s">
        <v>22</v>
      </c>
    </row>
    <row r="1552" spans="1:6" ht="15.75" thickBot="1">
      <c r="A1552" s="88">
        <v>4354</v>
      </c>
      <c r="B1552" s="85">
        <v>5558</v>
      </c>
      <c r="C1552" s="86" t="s">
        <v>1630</v>
      </c>
      <c r="D1552" s="86" t="s">
        <v>1096</v>
      </c>
      <c r="E1552" s="91">
        <v>5</v>
      </c>
      <c r="F1552" s="86" t="s">
        <v>22</v>
      </c>
    </row>
    <row r="1553" spans="1:6" ht="15.75" thickBot="1">
      <c r="A1553" s="88">
        <v>4163</v>
      </c>
      <c r="B1553" s="85">
        <v>5013</v>
      </c>
      <c r="C1553" s="86" t="s">
        <v>1628</v>
      </c>
      <c r="D1553" s="86" t="s">
        <v>1032</v>
      </c>
      <c r="E1553" s="91">
        <v>1</v>
      </c>
      <c r="F1553" s="86" t="s">
        <v>22</v>
      </c>
    </row>
    <row r="1554" spans="1:6" ht="15.75" thickBot="1">
      <c r="A1554" s="88">
        <v>7963</v>
      </c>
      <c r="B1554" s="85">
        <v>5540</v>
      </c>
      <c r="C1554" s="86" t="s">
        <v>1631</v>
      </c>
      <c r="D1554" s="86" t="s">
        <v>1077</v>
      </c>
      <c r="E1554" s="91">
        <v>4</v>
      </c>
      <c r="F1554" s="86" t="s">
        <v>22</v>
      </c>
    </row>
    <row r="1555" spans="1:6" ht="15.75" thickBot="1">
      <c r="A1555" s="88">
        <v>5295</v>
      </c>
      <c r="B1555" s="85">
        <v>5010</v>
      </c>
      <c r="C1555" s="86" t="s">
        <v>1628</v>
      </c>
      <c r="D1555" s="86" t="s">
        <v>1087</v>
      </c>
      <c r="E1555" s="91">
        <v>1</v>
      </c>
      <c r="F1555" s="86" t="s">
        <v>22</v>
      </c>
    </row>
    <row r="1556" spans="1:6" ht="15.75" thickBot="1">
      <c r="A1556" s="88">
        <v>4102</v>
      </c>
      <c r="B1556" s="85">
        <v>5065</v>
      </c>
      <c r="C1556" s="86" t="s">
        <v>1625</v>
      </c>
      <c r="D1556" s="86" t="s">
        <v>1067</v>
      </c>
      <c r="E1556" s="91">
        <v>1</v>
      </c>
      <c r="F1556" s="86" t="s">
        <v>22</v>
      </c>
    </row>
    <row r="1557" spans="1:6" ht="15.75" thickBot="1">
      <c r="A1557" s="88">
        <v>4265</v>
      </c>
      <c r="B1557" s="85">
        <v>5062</v>
      </c>
      <c r="C1557" s="86" t="s">
        <v>1623</v>
      </c>
      <c r="D1557" s="86" t="s">
        <v>1081</v>
      </c>
      <c r="E1557" s="91">
        <v>1</v>
      </c>
      <c r="F1557" s="86" t="s">
        <v>22</v>
      </c>
    </row>
    <row r="1558" spans="1:6" ht="15.75" thickBot="1">
      <c r="A1558" s="88">
        <v>4289</v>
      </c>
      <c r="B1558" s="85">
        <v>5033</v>
      </c>
      <c r="C1558" s="86" t="s">
        <v>1628</v>
      </c>
      <c r="D1558" s="86" t="s">
        <v>1037</v>
      </c>
      <c r="E1558" s="91">
        <v>1</v>
      </c>
      <c r="F1558" s="86" t="s">
        <v>22</v>
      </c>
    </row>
    <row r="1559" spans="1:6" ht="15.75" thickBot="1">
      <c r="A1559" s="88">
        <v>4280</v>
      </c>
      <c r="B1559" s="85">
        <v>5113</v>
      </c>
      <c r="C1559" s="86" t="s">
        <v>1624</v>
      </c>
      <c r="D1559" s="86" t="s">
        <v>1097</v>
      </c>
      <c r="E1559" s="91">
        <v>1</v>
      </c>
      <c r="F1559" s="86" t="s">
        <v>22</v>
      </c>
    </row>
    <row r="1560" spans="1:6" ht="15.75" thickBot="1">
      <c r="A1560" s="88">
        <v>4144</v>
      </c>
      <c r="B1560" s="85">
        <v>5046</v>
      </c>
      <c r="C1560" s="86" t="s">
        <v>1623</v>
      </c>
      <c r="D1560" s="86" t="s">
        <v>1082</v>
      </c>
      <c r="E1560" s="91">
        <v>1</v>
      </c>
      <c r="F1560" s="86" t="s">
        <v>22</v>
      </c>
    </row>
    <row r="1561" spans="1:6" ht="15.75" thickBot="1">
      <c r="A1561" s="88">
        <v>4092</v>
      </c>
      <c r="B1561" s="85">
        <v>5341</v>
      </c>
      <c r="C1561" s="86" t="s">
        <v>1627</v>
      </c>
      <c r="D1561" s="86" t="s">
        <v>1098</v>
      </c>
      <c r="E1561" s="91">
        <v>5</v>
      </c>
      <c r="F1561" s="86" t="s">
        <v>22</v>
      </c>
    </row>
    <row r="1562" spans="1:6" ht="15.75" thickBot="1">
      <c r="A1562" s="88">
        <v>4345</v>
      </c>
      <c r="B1562" s="85">
        <v>5341</v>
      </c>
      <c r="C1562" s="86" t="s">
        <v>1627</v>
      </c>
      <c r="D1562" s="86" t="s">
        <v>1098</v>
      </c>
      <c r="E1562" s="91">
        <v>5</v>
      </c>
      <c r="F1562" s="86" t="s">
        <v>22</v>
      </c>
    </row>
    <row r="1563" spans="1:6" ht="15.75" thickBot="1">
      <c r="A1563" s="88">
        <v>22823</v>
      </c>
      <c r="B1563" s="85">
        <v>5159</v>
      </c>
      <c r="C1563" s="86" t="s">
        <v>1623</v>
      </c>
      <c r="D1563" s="86" t="s">
        <v>1055</v>
      </c>
      <c r="E1563" s="91">
        <v>1</v>
      </c>
      <c r="F1563" s="86" t="s">
        <v>22</v>
      </c>
    </row>
    <row r="1564" spans="1:6" ht="15.75" thickBot="1">
      <c r="A1564" s="88">
        <v>4093</v>
      </c>
      <c r="B1564" s="85">
        <v>5050</v>
      </c>
      <c r="C1564" s="86" t="s">
        <v>1623</v>
      </c>
      <c r="D1564" s="86" t="s">
        <v>1099</v>
      </c>
      <c r="E1564" s="91">
        <v>1</v>
      </c>
      <c r="F1564" s="86" t="s">
        <v>22</v>
      </c>
    </row>
    <row r="1565" spans="1:6" ht="15.75" thickBot="1">
      <c r="A1565" s="88">
        <v>5296</v>
      </c>
      <c r="B1565" s="85">
        <v>5114</v>
      </c>
      <c r="C1565" s="86" t="s">
        <v>1624</v>
      </c>
      <c r="D1565" s="86" t="s">
        <v>1058</v>
      </c>
      <c r="E1565" s="91">
        <v>1</v>
      </c>
      <c r="F1565" s="86" t="s">
        <v>22</v>
      </c>
    </row>
    <row r="1566" spans="1:6" ht="15.75" thickBot="1">
      <c r="A1566" s="88">
        <v>4253</v>
      </c>
      <c r="B1566" s="85">
        <v>5068</v>
      </c>
      <c r="C1566" s="86" t="s">
        <v>1625</v>
      </c>
      <c r="D1566" s="86" t="s">
        <v>1067</v>
      </c>
      <c r="E1566" s="91">
        <v>1</v>
      </c>
      <c r="F1566" s="86" t="s">
        <v>22</v>
      </c>
    </row>
    <row r="1567" spans="1:6" ht="15.75" thickBot="1">
      <c r="A1567" s="88">
        <v>4255</v>
      </c>
      <c r="B1567" s="85">
        <v>5061</v>
      </c>
      <c r="C1567" s="86" t="s">
        <v>1625</v>
      </c>
      <c r="D1567" s="86" t="s">
        <v>1042</v>
      </c>
      <c r="E1567" s="91">
        <v>1</v>
      </c>
      <c r="F1567" s="86" t="s">
        <v>22</v>
      </c>
    </row>
    <row r="1568" spans="1:6" ht="15.75" thickBot="1">
      <c r="A1568" s="88">
        <v>4333</v>
      </c>
      <c r="B1568" s="85">
        <v>5043</v>
      </c>
      <c r="C1568" s="86" t="s">
        <v>1623</v>
      </c>
      <c r="D1568" s="86" t="s">
        <v>1100</v>
      </c>
      <c r="E1568" s="91">
        <v>1</v>
      </c>
      <c r="F1568" s="86" t="s">
        <v>22</v>
      </c>
    </row>
    <row r="1569" spans="1:6" ht="15.75" thickBot="1">
      <c r="A1569" s="88">
        <v>4254</v>
      </c>
      <c r="B1569" s="85">
        <v>5062</v>
      </c>
      <c r="C1569" s="86" t="s">
        <v>1623</v>
      </c>
      <c r="D1569" s="86" t="s">
        <v>1081</v>
      </c>
      <c r="E1569" s="91">
        <v>1</v>
      </c>
      <c r="F1569" s="86" t="s">
        <v>22</v>
      </c>
    </row>
    <row r="1570" spans="1:6" ht="15.75" thickBot="1">
      <c r="A1570" s="88">
        <v>6921</v>
      </c>
      <c r="B1570" s="85">
        <v>5290</v>
      </c>
      <c r="C1570" s="86" t="s">
        <v>1632</v>
      </c>
      <c r="D1570" s="86" t="s">
        <v>1101</v>
      </c>
      <c r="E1570" s="91">
        <v>3</v>
      </c>
      <c r="F1570" s="86" t="s">
        <v>22</v>
      </c>
    </row>
    <row r="1571" spans="1:6" ht="15.75" thickBot="1">
      <c r="A1571" s="88">
        <v>4098</v>
      </c>
      <c r="B1571" s="85">
        <v>5253</v>
      </c>
      <c r="C1571" s="86" t="s">
        <v>1626</v>
      </c>
      <c r="D1571" s="86" t="s">
        <v>1086</v>
      </c>
      <c r="E1571" s="91">
        <v>3</v>
      </c>
      <c r="F1571" s="86" t="s">
        <v>22</v>
      </c>
    </row>
    <row r="1572" spans="1:6" ht="15.75" thickBot="1">
      <c r="A1572" s="88">
        <v>4347</v>
      </c>
      <c r="B1572" s="85">
        <v>5075</v>
      </c>
      <c r="C1572" s="86" t="s">
        <v>1625</v>
      </c>
      <c r="D1572" s="86" t="s">
        <v>1019</v>
      </c>
      <c r="E1572" s="91">
        <v>1</v>
      </c>
      <c r="F1572" s="86" t="s">
        <v>22</v>
      </c>
    </row>
    <row r="1573" spans="1:6" ht="15.75" thickBot="1">
      <c r="A1573" s="88">
        <v>7451</v>
      </c>
      <c r="B1573" s="85">
        <v>5212</v>
      </c>
      <c r="C1573" s="86" t="s">
        <v>1626</v>
      </c>
      <c r="D1573" s="86" t="s">
        <v>1013</v>
      </c>
      <c r="E1573" s="91">
        <v>3</v>
      </c>
      <c r="F1573" s="86" t="s">
        <v>22</v>
      </c>
    </row>
    <row r="1574" spans="1:6" ht="15.75" thickBot="1">
      <c r="A1574" s="88">
        <v>4309</v>
      </c>
      <c r="B1574" s="85">
        <v>5041</v>
      </c>
      <c r="C1574" s="86" t="s">
        <v>1623</v>
      </c>
      <c r="D1574" s="86" t="s">
        <v>1012</v>
      </c>
      <c r="E1574" s="91">
        <v>1</v>
      </c>
      <c r="F1574" s="86" t="s">
        <v>22</v>
      </c>
    </row>
    <row r="1575" spans="1:6" ht="15.75" thickBot="1">
      <c r="A1575" s="88">
        <v>4079</v>
      </c>
      <c r="B1575" s="85">
        <v>5241</v>
      </c>
      <c r="C1575" s="86" t="s">
        <v>1626</v>
      </c>
      <c r="D1575" s="86" t="s">
        <v>1044</v>
      </c>
      <c r="E1575" s="91">
        <v>5</v>
      </c>
      <c r="F1575" s="86" t="s">
        <v>22</v>
      </c>
    </row>
    <row r="1576" spans="1:6" ht="15.75" thickBot="1">
      <c r="A1576" s="88">
        <v>4186</v>
      </c>
      <c r="B1576" s="85">
        <v>5161</v>
      </c>
      <c r="C1576" s="86" t="s">
        <v>1623</v>
      </c>
      <c r="D1576" s="86" t="s">
        <v>1102</v>
      </c>
      <c r="E1576" s="91">
        <v>1</v>
      </c>
      <c r="F1576" s="86" t="s">
        <v>22</v>
      </c>
    </row>
    <row r="1577" spans="1:6" ht="15.75" thickBot="1">
      <c r="A1577" s="88">
        <v>4141</v>
      </c>
      <c r="B1577" s="85">
        <v>5097</v>
      </c>
      <c r="C1577" s="86" t="s">
        <v>1624</v>
      </c>
      <c r="D1577" s="86" t="s">
        <v>1033</v>
      </c>
      <c r="E1577" s="91">
        <v>1</v>
      </c>
      <c r="F1577" s="86" t="s">
        <v>22</v>
      </c>
    </row>
    <row r="1578" spans="1:6" ht="15.75" thickBot="1">
      <c r="A1578" s="88">
        <v>4132</v>
      </c>
      <c r="B1578" s="85">
        <v>5007</v>
      </c>
      <c r="C1578" s="86" t="s">
        <v>1628</v>
      </c>
      <c r="D1578" s="86" t="s">
        <v>1022</v>
      </c>
      <c r="E1578" s="91">
        <v>1</v>
      </c>
      <c r="F1578" s="86" t="s">
        <v>22</v>
      </c>
    </row>
    <row r="1579" spans="1:6" ht="15.75" thickBot="1">
      <c r="A1579" s="88">
        <v>4082</v>
      </c>
      <c r="B1579" s="85">
        <v>5333</v>
      </c>
      <c r="C1579" s="86" t="s">
        <v>1627</v>
      </c>
      <c r="D1579" s="86" t="s">
        <v>1090</v>
      </c>
      <c r="E1579" s="91">
        <v>5</v>
      </c>
      <c r="F1579" s="86" t="s">
        <v>22</v>
      </c>
    </row>
    <row r="1580" spans="1:6" ht="15.75" thickBot="1">
      <c r="A1580" s="88">
        <v>4383</v>
      </c>
      <c r="B1580" s="85">
        <v>5086</v>
      </c>
      <c r="C1580" s="86" t="s">
        <v>1624</v>
      </c>
      <c r="D1580" s="86" t="s">
        <v>1046</v>
      </c>
      <c r="E1580" s="91">
        <v>1</v>
      </c>
      <c r="F1580" s="86" t="s">
        <v>22</v>
      </c>
    </row>
    <row r="1581" spans="1:6" ht="15.75" thickBot="1">
      <c r="A1581" s="88">
        <v>4312</v>
      </c>
      <c r="B1581" s="85">
        <v>5211</v>
      </c>
      <c r="C1581" s="86" t="s">
        <v>1626</v>
      </c>
      <c r="D1581" s="86" t="s">
        <v>1059</v>
      </c>
      <c r="E1581" s="91">
        <v>3</v>
      </c>
      <c r="F1581" s="86" t="s">
        <v>22</v>
      </c>
    </row>
    <row r="1582" spans="1:6" ht="15.75" thickBot="1">
      <c r="A1582" s="88">
        <v>4360</v>
      </c>
      <c r="B1582" s="85">
        <v>5106</v>
      </c>
      <c r="C1582" s="86" t="s">
        <v>1624</v>
      </c>
      <c r="D1582" s="86" t="s">
        <v>1047</v>
      </c>
      <c r="E1582" s="91">
        <v>1</v>
      </c>
      <c r="F1582" s="86" t="s">
        <v>22</v>
      </c>
    </row>
    <row r="1583" spans="1:6" ht="15.75" thickBot="1">
      <c r="A1583" s="88">
        <v>5554</v>
      </c>
      <c r="B1583" s="85">
        <v>5214</v>
      </c>
      <c r="C1583" s="86" t="s">
        <v>1626</v>
      </c>
      <c r="D1583" s="86" t="s">
        <v>1013</v>
      </c>
      <c r="E1583" s="91">
        <v>3</v>
      </c>
      <c r="F1583" s="86" t="s">
        <v>22</v>
      </c>
    </row>
    <row r="1584" spans="1:6" ht="15.75" thickBot="1">
      <c r="A1584" s="88">
        <v>4362</v>
      </c>
      <c r="B1584" s="85">
        <v>5023</v>
      </c>
      <c r="C1584" s="86" t="s">
        <v>1628</v>
      </c>
      <c r="D1584" s="86" t="s">
        <v>1024</v>
      </c>
      <c r="E1584" s="91">
        <v>1</v>
      </c>
      <c r="F1584" s="86" t="s">
        <v>22</v>
      </c>
    </row>
    <row r="1585" spans="1:6" ht="15.75" thickBot="1">
      <c r="A1585" s="88">
        <v>4207</v>
      </c>
      <c r="B1585" s="85">
        <v>5019</v>
      </c>
      <c r="C1585" s="86" t="s">
        <v>1628</v>
      </c>
      <c r="D1585" s="86" t="s">
        <v>1103</v>
      </c>
      <c r="E1585" s="91">
        <v>1</v>
      </c>
      <c r="F1585" s="86" t="s">
        <v>22</v>
      </c>
    </row>
    <row r="1586" spans="1:6" ht="15.75" thickBot="1">
      <c r="A1586" s="88">
        <v>4264</v>
      </c>
      <c r="B1586" s="85">
        <v>5032</v>
      </c>
      <c r="C1586" s="86" t="s">
        <v>1628</v>
      </c>
      <c r="D1586" s="86" t="s">
        <v>1064</v>
      </c>
      <c r="E1586" s="91">
        <v>1</v>
      </c>
      <c r="F1586" s="86" t="s">
        <v>22</v>
      </c>
    </row>
    <row r="1587" spans="1:6" ht="15.75" thickBot="1">
      <c r="A1587" s="88">
        <v>4223</v>
      </c>
      <c r="B1587" s="85">
        <v>5280</v>
      </c>
      <c r="C1587" s="86" t="s">
        <v>1632</v>
      </c>
      <c r="D1587" s="86" t="s">
        <v>1092</v>
      </c>
      <c r="E1587" s="91">
        <v>5</v>
      </c>
      <c r="F1587" s="86" t="s">
        <v>22</v>
      </c>
    </row>
    <row r="1588" spans="1:6" ht="15.75" thickBot="1">
      <c r="A1588" s="88">
        <v>4183</v>
      </c>
      <c r="B1588" s="85">
        <v>5114</v>
      </c>
      <c r="C1588" s="86" t="s">
        <v>1624</v>
      </c>
      <c r="D1588" s="86" t="s">
        <v>1104</v>
      </c>
      <c r="E1588" s="91">
        <v>1</v>
      </c>
      <c r="F1588" s="86" t="s">
        <v>22</v>
      </c>
    </row>
    <row r="1589" spans="1:6" ht="15.75" thickBot="1">
      <c r="A1589" s="88">
        <v>4326</v>
      </c>
      <c r="B1589" s="85">
        <v>5044</v>
      </c>
      <c r="C1589" s="86" t="s">
        <v>1623</v>
      </c>
      <c r="D1589" s="86" t="s">
        <v>1009</v>
      </c>
      <c r="E1589" s="91">
        <v>1</v>
      </c>
      <c r="F1589" s="86" t="s">
        <v>22</v>
      </c>
    </row>
    <row r="1590" spans="1:6" ht="15.75" thickBot="1">
      <c r="A1590" s="88">
        <v>4161</v>
      </c>
      <c r="B1590" s="85">
        <v>5007</v>
      </c>
      <c r="C1590" s="86" t="s">
        <v>1628</v>
      </c>
      <c r="D1590" s="86" t="s">
        <v>1022</v>
      </c>
      <c r="E1590" s="91">
        <v>1</v>
      </c>
      <c r="F1590" s="86" t="s">
        <v>22</v>
      </c>
    </row>
    <row r="1591" spans="1:6" ht="15.75" thickBot="1">
      <c r="A1591" s="88">
        <v>4168</v>
      </c>
      <c r="B1591" s="85">
        <v>5164</v>
      </c>
      <c r="C1591" s="86" t="s">
        <v>1623</v>
      </c>
      <c r="D1591" s="86" t="s">
        <v>1105</v>
      </c>
      <c r="E1591" s="91">
        <v>1</v>
      </c>
      <c r="F1591" s="86" t="s">
        <v>22</v>
      </c>
    </row>
    <row r="1592" spans="1:6" ht="15.75" thickBot="1">
      <c r="A1592" s="88">
        <v>4157</v>
      </c>
      <c r="B1592" s="85">
        <v>5008</v>
      </c>
      <c r="C1592" s="86" t="s">
        <v>1628</v>
      </c>
      <c r="D1592" s="86" t="s">
        <v>1087</v>
      </c>
      <c r="E1592" s="91">
        <v>1</v>
      </c>
      <c r="F1592" s="86" t="s">
        <v>22</v>
      </c>
    </row>
    <row r="1593" spans="1:6" ht="15.75" thickBot="1">
      <c r="A1593" s="88">
        <v>4237</v>
      </c>
      <c r="B1593" s="85">
        <v>5069</v>
      </c>
      <c r="C1593" s="86" t="s">
        <v>1625</v>
      </c>
      <c r="D1593" s="86" t="s">
        <v>1070</v>
      </c>
      <c r="E1593" s="91">
        <v>1</v>
      </c>
      <c r="F1593" s="86" t="s">
        <v>22</v>
      </c>
    </row>
    <row r="1594" spans="1:6" ht="15.75" thickBot="1">
      <c r="A1594" s="88">
        <v>4261</v>
      </c>
      <c r="B1594" s="85">
        <v>5082</v>
      </c>
      <c r="C1594" s="86" t="s">
        <v>1625</v>
      </c>
      <c r="D1594" s="86" t="s">
        <v>1045</v>
      </c>
      <c r="E1594" s="91">
        <v>1</v>
      </c>
      <c r="F1594" s="86" t="s">
        <v>22</v>
      </c>
    </row>
    <row r="1595" spans="1:6" ht="15.75" thickBot="1">
      <c r="A1595" s="88">
        <v>4117</v>
      </c>
      <c r="B1595" s="85">
        <v>5540</v>
      </c>
      <c r="C1595" s="86" t="s">
        <v>1631</v>
      </c>
      <c r="D1595" s="86" t="s">
        <v>1077</v>
      </c>
      <c r="E1595" s="91">
        <v>4</v>
      </c>
      <c r="F1595" s="86" t="s">
        <v>22</v>
      </c>
    </row>
    <row r="1596" spans="1:6" ht="15.75" thickBot="1">
      <c r="A1596" s="88">
        <v>4369</v>
      </c>
      <c r="B1596" s="85">
        <v>5540</v>
      </c>
      <c r="C1596" s="86" t="s">
        <v>1631</v>
      </c>
      <c r="D1596" s="86" t="s">
        <v>1077</v>
      </c>
      <c r="E1596" s="91">
        <v>4</v>
      </c>
      <c r="F1596" s="86" t="s">
        <v>22</v>
      </c>
    </row>
    <row r="1597" spans="1:6" ht="15.75" thickBot="1">
      <c r="A1597" s="88">
        <v>4263</v>
      </c>
      <c r="B1597" s="85">
        <v>5063</v>
      </c>
      <c r="C1597" s="86" t="s">
        <v>1625</v>
      </c>
      <c r="D1597" s="86" t="s">
        <v>1042</v>
      </c>
      <c r="E1597" s="91">
        <v>1</v>
      </c>
      <c r="F1597" s="86" t="s">
        <v>22</v>
      </c>
    </row>
    <row r="1598" spans="1:6" ht="15.75" thickBot="1">
      <c r="A1598" s="88">
        <v>4174</v>
      </c>
      <c r="B1598" s="85">
        <v>5245</v>
      </c>
      <c r="C1598" s="86" t="s">
        <v>1626</v>
      </c>
      <c r="D1598" s="86" t="s">
        <v>1074</v>
      </c>
      <c r="E1598" s="91">
        <v>2</v>
      </c>
      <c r="F1598" s="86" t="s">
        <v>22</v>
      </c>
    </row>
    <row r="1599" spans="1:6" ht="15.75" thickBot="1">
      <c r="A1599" s="88">
        <v>4124</v>
      </c>
      <c r="B1599" s="85">
        <v>5032</v>
      </c>
      <c r="C1599" s="86" t="s">
        <v>1628</v>
      </c>
      <c r="D1599" s="86" t="s">
        <v>1064</v>
      </c>
      <c r="E1599" s="91">
        <v>1</v>
      </c>
      <c r="F1599" s="86" t="s">
        <v>22</v>
      </c>
    </row>
    <row r="1600" spans="1:6" ht="15.75" thickBot="1">
      <c r="A1600" s="88">
        <v>4045</v>
      </c>
      <c r="B1600" s="85">
        <v>5556</v>
      </c>
      <c r="C1600" s="86" t="s">
        <v>1630</v>
      </c>
      <c r="D1600" s="86" t="s">
        <v>1106</v>
      </c>
      <c r="E1600" s="91">
        <v>5</v>
      </c>
      <c r="F1600" s="86" t="s">
        <v>22</v>
      </c>
    </row>
    <row r="1601" spans="1:6" ht="15.75" thickBot="1">
      <c r="A1601" s="88">
        <v>4376</v>
      </c>
      <c r="B1601" s="85">
        <v>5556</v>
      </c>
      <c r="C1601" s="86" t="s">
        <v>1630</v>
      </c>
      <c r="D1601" s="86" t="s">
        <v>1106</v>
      </c>
      <c r="E1601" s="91">
        <v>5</v>
      </c>
      <c r="F1601" s="86" t="s">
        <v>22</v>
      </c>
    </row>
    <row r="1602" spans="1:6" ht="15.75" thickBot="1">
      <c r="A1602" s="88">
        <v>4194</v>
      </c>
      <c r="B1602" s="85">
        <v>5255</v>
      </c>
      <c r="C1602" s="86" t="s">
        <v>1626</v>
      </c>
      <c r="D1602" s="86" t="s">
        <v>1066</v>
      </c>
      <c r="E1602" s="91">
        <v>4</v>
      </c>
      <c r="F1602" s="86" t="s">
        <v>22</v>
      </c>
    </row>
    <row r="1603" spans="1:6" ht="15.75" thickBot="1">
      <c r="A1603" s="88">
        <v>4115</v>
      </c>
      <c r="B1603" s="85">
        <v>5352</v>
      </c>
      <c r="C1603" s="86" t="s">
        <v>1630</v>
      </c>
      <c r="D1603" s="86" t="s">
        <v>1107</v>
      </c>
      <c r="E1603" s="91">
        <v>4</v>
      </c>
      <c r="F1603" s="86" t="s">
        <v>22</v>
      </c>
    </row>
    <row r="1604" spans="1:6" ht="15.75" thickBot="1">
      <c r="A1604" s="88">
        <v>4256</v>
      </c>
      <c r="B1604" s="85">
        <v>5064</v>
      </c>
      <c r="C1604" s="86" t="s">
        <v>1625</v>
      </c>
      <c r="D1604" s="86" t="s">
        <v>1042</v>
      </c>
      <c r="E1604" s="91">
        <v>1</v>
      </c>
      <c r="F1604" s="86" t="s">
        <v>22</v>
      </c>
    </row>
    <row r="1605" spans="1:6" ht="15.75" thickBot="1">
      <c r="A1605" s="88">
        <v>4221</v>
      </c>
      <c r="B1605" s="85">
        <v>5084</v>
      </c>
      <c r="C1605" s="86" t="s">
        <v>1624</v>
      </c>
      <c r="D1605" s="86" t="s">
        <v>1038</v>
      </c>
      <c r="E1605" s="91">
        <v>1</v>
      </c>
      <c r="F1605" s="86" t="s">
        <v>22</v>
      </c>
    </row>
    <row r="1606" spans="1:6" ht="15.75" thickBot="1">
      <c r="A1606" s="88">
        <v>4375</v>
      </c>
      <c r="B1606" s="85">
        <v>5093</v>
      </c>
      <c r="C1606" s="86" t="s">
        <v>1624</v>
      </c>
      <c r="D1606" s="86" t="s">
        <v>1046</v>
      </c>
      <c r="E1606" s="91">
        <v>1</v>
      </c>
      <c r="F1606" s="86" t="s">
        <v>22</v>
      </c>
    </row>
    <row r="1607" spans="1:6" ht="15.75" thickBot="1">
      <c r="A1607" s="88">
        <v>4219</v>
      </c>
      <c r="B1607" s="85">
        <v>5023</v>
      </c>
      <c r="C1607" s="86" t="s">
        <v>1628</v>
      </c>
      <c r="D1607" s="86" t="s">
        <v>1024</v>
      </c>
      <c r="E1607" s="91">
        <v>1</v>
      </c>
      <c r="F1607" s="86" t="s">
        <v>22</v>
      </c>
    </row>
    <row r="1608" spans="1:6" ht="15.75" thickBot="1">
      <c r="A1608" s="88">
        <v>4018</v>
      </c>
      <c r="B1608" s="85">
        <v>5291</v>
      </c>
      <c r="C1608" s="86" t="s">
        <v>1632</v>
      </c>
      <c r="D1608" s="86" t="s">
        <v>1108</v>
      </c>
      <c r="E1608" s="91">
        <v>3</v>
      </c>
      <c r="F1608" s="86" t="s">
        <v>22</v>
      </c>
    </row>
    <row r="1609" spans="1:6" ht="15.75" thickBot="1">
      <c r="A1609" s="88">
        <v>4107</v>
      </c>
      <c r="B1609" s="85">
        <v>5016</v>
      </c>
      <c r="C1609" s="86" t="s">
        <v>1628</v>
      </c>
      <c r="D1609" s="86" t="s">
        <v>1103</v>
      </c>
      <c r="E1609" s="91">
        <v>1</v>
      </c>
      <c r="F1609" s="86" t="s">
        <v>22</v>
      </c>
    </row>
    <row r="1610" spans="1:6" ht="15.75" thickBot="1">
      <c r="A1610" s="88">
        <v>4111</v>
      </c>
      <c r="B1610" s="85">
        <v>5037</v>
      </c>
      <c r="C1610" s="86" t="s">
        <v>1628</v>
      </c>
      <c r="D1610" s="86" t="s">
        <v>1037</v>
      </c>
      <c r="E1610" s="91">
        <v>1</v>
      </c>
      <c r="F1610" s="86" t="s">
        <v>22</v>
      </c>
    </row>
    <row r="1611" spans="1:6" ht="15.75" thickBot="1">
      <c r="A1611" s="88">
        <v>4114</v>
      </c>
      <c r="B1611" s="85">
        <v>5523</v>
      </c>
      <c r="C1611" s="86" t="s">
        <v>1631</v>
      </c>
      <c r="D1611" s="86" t="s">
        <v>1109</v>
      </c>
      <c r="E1611" s="91">
        <v>5</v>
      </c>
      <c r="F1611" s="86" t="s">
        <v>22</v>
      </c>
    </row>
    <row r="1612" spans="1:6" ht="15.75" thickBot="1">
      <c r="A1612" s="88">
        <v>4155</v>
      </c>
      <c r="B1612" s="85">
        <v>5233</v>
      </c>
      <c r="C1612" s="86" t="s">
        <v>1626</v>
      </c>
      <c r="D1612" s="86" t="s">
        <v>1110</v>
      </c>
      <c r="E1612" s="91">
        <v>2</v>
      </c>
      <c r="F1612" s="86" t="s">
        <v>22</v>
      </c>
    </row>
    <row r="1613" spans="1:6" ht="15.75" thickBot="1">
      <c r="A1613" s="88">
        <v>4268</v>
      </c>
      <c r="B1613" s="85">
        <v>5021</v>
      </c>
      <c r="C1613" s="86" t="s">
        <v>1628</v>
      </c>
      <c r="D1613" s="86" t="s">
        <v>1111</v>
      </c>
      <c r="E1613" s="91">
        <v>1</v>
      </c>
      <c r="F1613" s="86" t="s">
        <v>22</v>
      </c>
    </row>
    <row r="1614" spans="1:6" ht="15.75" thickBot="1">
      <c r="A1614" s="88">
        <v>4162</v>
      </c>
      <c r="B1614" s="85">
        <v>5024</v>
      </c>
      <c r="C1614" s="86" t="s">
        <v>1628</v>
      </c>
      <c r="D1614" s="86" t="s">
        <v>1112</v>
      </c>
      <c r="E1614" s="91">
        <v>1</v>
      </c>
      <c r="F1614" s="86" t="s">
        <v>22</v>
      </c>
    </row>
    <row r="1615" spans="1:6" ht="15.75" thickBot="1">
      <c r="A1615" s="88">
        <v>4203</v>
      </c>
      <c r="B1615" s="85">
        <v>5412</v>
      </c>
      <c r="C1615" s="86" t="s">
        <v>1630</v>
      </c>
      <c r="D1615" s="86" t="s">
        <v>1071</v>
      </c>
      <c r="E1615" s="91">
        <v>5</v>
      </c>
      <c r="F1615" s="86" t="s">
        <v>22</v>
      </c>
    </row>
    <row r="1616" spans="1:6" ht="15.75" thickBot="1">
      <c r="A1616" s="88">
        <v>4319</v>
      </c>
      <c r="B1616" s="85">
        <v>5081</v>
      </c>
      <c r="C1616" s="86" t="s">
        <v>1625</v>
      </c>
      <c r="D1616" s="86" t="s">
        <v>1113</v>
      </c>
      <c r="E1616" s="91">
        <v>1</v>
      </c>
      <c r="F1616" s="86" t="s">
        <v>22</v>
      </c>
    </row>
    <row r="1617" spans="1:6" ht="15.75" thickBot="1">
      <c r="A1617" s="88">
        <v>5460</v>
      </c>
      <c r="B1617" s="85">
        <v>5064</v>
      </c>
      <c r="C1617" s="86" t="s">
        <v>1625</v>
      </c>
      <c r="D1617" s="86" t="s">
        <v>1042</v>
      </c>
      <c r="E1617" s="91">
        <v>1</v>
      </c>
      <c r="F1617" s="86" t="s">
        <v>22</v>
      </c>
    </row>
    <row r="1618" spans="1:6" ht="15.75" thickBot="1">
      <c r="A1618" s="88">
        <v>4122</v>
      </c>
      <c r="B1618" s="85">
        <v>5074</v>
      </c>
      <c r="C1618" s="86" t="s">
        <v>1625</v>
      </c>
      <c r="D1618" s="86" t="s">
        <v>1019</v>
      </c>
      <c r="E1618" s="91">
        <v>1</v>
      </c>
      <c r="F1618" s="86" t="s">
        <v>22</v>
      </c>
    </row>
    <row r="1619" spans="1:6" ht="15.75" thickBot="1">
      <c r="A1619" s="88">
        <v>4188</v>
      </c>
      <c r="B1619" s="85">
        <v>5075</v>
      </c>
      <c r="C1619" s="86" t="s">
        <v>1625</v>
      </c>
      <c r="D1619" s="86" t="s">
        <v>1019</v>
      </c>
      <c r="E1619" s="91">
        <v>1</v>
      </c>
      <c r="F1619" s="86" t="s">
        <v>22</v>
      </c>
    </row>
    <row r="1620" spans="1:6" ht="15.75" thickBot="1">
      <c r="A1620" s="88">
        <v>4089</v>
      </c>
      <c r="B1620" s="85">
        <v>5019</v>
      </c>
      <c r="C1620" s="86" t="s">
        <v>1628</v>
      </c>
      <c r="D1620" s="86" t="s">
        <v>1111</v>
      </c>
      <c r="E1620" s="91">
        <v>1</v>
      </c>
      <c r="F1620" s="86" t="s">
        <v>22</v>
      </c>
    </row>
    <row r="1621" spans="1:6" ht="15.75" thickBot="1">
      <c r="A1621" s="88">
        <v>5556</v>
      </c>
      <c r="B1621" s="85">
        <v>5024</v>
      </c>
      <c r="C1621" s="86" t="s">
        <v>1628</v>
      </c>
      <c r="D1621" s="86" t="s">
        <v>1114</v>
      </c>
      <c r="E1621" s="91">
        <v>1</v>
      </c>
      <c r="F1621" s="86" t="s">
        <v>22</v>
      </c>
    </row>
    <row r="1622" spans="1:6" ht="15.75" thickBot="1">
      <c r="A1622" s="88">
        <v>4350</v>
      </c>
      <c r="B1622" s="85">
        <v>5022</v>
      </c>
      <c r="C1622" s="86" t="s">
        <v>1628</v>
      </c>
      <c r="D1622" s="86" t="s">
        <v>1024</v>
      </c>
      <c r="E1622" s="91">
        <v>1</v>
      </c>
      <c r="F1622" s="86" t="s">
        <v>22</v>
      </c>
    </row>
    <row r="1623" spans="1:6" ht="15.75" thickBot="1">
      <c r="A1623" s="88">
        <v>4274</v>
      </c>
      <c r="B1623" s="85">
        <v>5372</v>
      </c>
      <c r="C1623" s="86" t="s">
        <v>1630</v>
      </c>
      <c r="D1623" s="86" t="s">
        <v>1085</v>
      </c>
      <c r="E1623" s="91">
        <v>3</v>
      </c>
      <c r="F1623" s="86" t="s">
        <v>22</v>
      </c>
    </row>
    <row r="1624" spans="1:6" ht="15.75" thickBot="1">
      <c r="A1624" s="88">
        <v>4176</v>
      </c>
      <c r="B1624" s="85">
        <v>5351</v>
      </c>
      <c r="C1624" s="86" t="s">
        <v>1630</v>
      </c>
      <c r="D1624" s="86" t="s">
        <v>1115</v>
      </c>
      <c r="E1624" s="91">
        <v>3</v>
      </c>
      <c r="F1624" s="86" t="s">
        <v>22</v>
      </c>
    </row>
    <row r="1625" spans="1:6" ht="15.75" thickBot="1">
      <c r="A1625" s="88">
        <v>4290</v>
      </c>
      <c r="B1625" s="85">
        <v>5067</v>
      </c>
      <c r="C1625" s="86" t="s">
        <v>1625</v>
      </c>
      <c r="D1625" s="86" t="s">
        <v>1116</v>
      </c>
      <c r="E1625" s="91">
        <v>1</v>
      </c>
      <c r="F1625" s="86" t="s">
        <v>22</v>
      </c>
    </row>
    <row r="1626" spans="1:6" ht="15.75" thickBot="1">
      <c r="A1626" s="88">
        <v>4379</v>
      </c>
      <c r="B1626" s="85">
        <v>5600</v>
      </c>
      <c r="C1626" s="86" t="s">
        <v>1629</v>
      </c>
      <c r="D1626" s="86" t="s">
        <v>1026</v>
      </c>
      <c r="E1626" s="91">
        <v>3</v>
      </c>
      <c r="F1626" s="86" t="s">
        <v>22</v>
      </c>
    </row>
    <row r="1627" spans="1:6" ht="15.75" thickBot="1">
      <c r="A1627" s="88">
        <v>4998</v>
      </c>
      <c r="B1627" s="85">
        <v>7253</v>
      </c>
      <c r="C1627" s="86" t="s">
        <v>1617</v>
      </c>
      <c r="D1627" s="86" t="s">
        <v>1117</v>
      </c>
      <c r="E1627" s="91">
        <v>5</v>
      </c>
      <c r="F1627" s="86" t="s">
        <v>23</v>
      </c>
    </row>
    <row r="1628" spans="1:6" ht="15.75" thickBot="1">
      <c r="A1628" s="88">
        <v>5085</v>
      </c>
      <c r="B1628" s="85">
        <v>7253</v>
      </c>
      <c r="C1628" s="86" t="s">
        <v>1617</v>
      </c>
      <c r="D1628" s="86" t="s">
        <v>1117</v>
      </c>
      <c r="E1628" s="91">
        <v>5</v>
      </c>
      <c r="F1628" s="86" t="s">
        <v>23</v>
      </c>
    </row>
    <row r="1629" spans="1:6" ht="15.75" thickBot="1">
      <c r="A1629" s="88">
        <v>4980</v>
      </c>
      <c r="B1629" s="85">
        <v>7310</v>
      </c>
      <c r="C1629" s="86" t="s">
        <v>1634</v>
      </c>
      <c r="D1629" s="86" t="s">
        <v>1118</v>
      </c>
      <c r="E1629" s="91">
        <v>3</v>
      </c>
      <c r="F1629" s="86" t="s">
        <v>23</v>
      </c>
    </row>
    <row r="1630" spans="1:6" ht="15.75" thickBot="1">
      <c r="A1630" s="88">
        <v>6488</v>
      </c>
      <c r="B1630" s="85">
        <v>7010</v>
      </c>
      <c r="C1630" s="86" t="s">
        <v>1635</v>
      </c>
      <c r="D1630" s="86" t="s">
        <v>1119</v>
      </c>
      <c r="E1630" s="91">
        <v>2</v>
      </c>
      <c r="F1630" s="86" t="s">
        <v>23</v>
      </c>
    </row>
    <row r="1631" spans="1:6" ht="15.75" thickBot="1">
      <c r="A1631" s="88">
        <v>5004</v>
      </c>
      <c r="B1631" s="85">
        <v>7008</v>
      </c>
      <c r="C1631" s="86" t="s">
        <v>1635</v>
      </c>
      <c r="D1631" s="86" t="s">
        <v>1120</v>
      </c>
      <c r="E1631" s="91">
        <v>2</v>
      </c>
      <c r="F1631" s="86" t="s">
        <v>23</v>
      </c>
    </row>
    <row r="1632" spans="1:6" ht="15.75" thickBot="1">
      <c r="A1632" s="88">
        <v>5096</v>
      </c>
      <c r="B1632" s="85">
        <v>7050</v>
      </c>
      <c r="C1632" s="86" t="s">
        <v>1635</v>
      </c>
      <c r="D1632" s="86" t="s">
        <v>1121</v>
      </c>
      <c r="E1632" s="91">
        <v>2</v>
      </c>
      <c r="F1632" s="86" t="s">
        <v>23</v>
      </c>
    </row>
    <row r="1633" spans="1:6" ht="15.75" thickBot="1">
      <c r="A1633" s="88">
        <v>5022</v>
      </c>
      <c r="B1633" s="85">
        <v>7250</v>
      </c>
      <c r="C1633" s="86" t="s">
        <v>1617</v>
      </c>
      <c r="D1633" s="86" t="s">
        <v>1122</v>
      </c>
      <c r="E1633" s="91">
        <v>2</v>
      </c>
      <c r="F1633" s="86" t="s">
        <v>23</v>
      </c>
    </row>
    <row r="1634" spans="1:6" ht="15.75" thickBot="1">
      <c r="A1634" s="88">
        <v>5017</v>
      </c>
      <c r="B1634" s="85">
        <v>7316</v>
      </c>
      <c r="C1634" s="86" t="s">
        <v>1634</v>
      </c>
      <c r="D1634" s="86" t="s">
        <v>1123</v>
      </c>
      <c r="E1634" s="91">
        <v>3</v>
      </c>
      <c r="F1634" s="86" t="s">
        <v>23</v>
      </c>
    </row>
    <row r="1635" spans="1:6" ht="15.75" thickBot="1">
      <c r="A1635" s="88">
        <v>4997</v>
      </c>
      <c r="B1635" s="85">
        <v>7140</v>
      </c>
      <c r="C1635" s="86" t="s">
        <v>1635</v>
      </c>
      <c r="D1635" s="86" t="s">
        <v>1124</v>
      </c>
      <c r="E1635" s="91">
        <v>2</v>
      </c>
      <c r="F1635" s="86" t="s">
        <v>23</v>
      </c>
    </row>
    <row r="1636" spans="1:6" ht="15.75" thickBot="1">
      <c r="A1636" s="88">
        <v>5071</v>
      </c>
      <c r="B1636" s="85">
        <v>7315</v>
      </c>
      <c r="C1636" s="86" t="s">
        <v>1634</v>
      </c>
      <c r="D1636" s="86" t="s">
        <v>1125</v>
      </c>
      <c r="E1636" s="91">
        <v>3</v>
      </c>
      <c r="F1636" s="86" t="s">
        <v>23</v>
      </c>
    </row>
    <row r="1637" spans="1:6" ht="15.75" thickBot="1">
      <c r="A1637" s="88">
        <v>4979</v>
      </c>
      <c r="B1637" s="85">
        <v>7330</v>
      </c>
      <c r="C1637" s="86" t="s">
        <v>1634</v>
      </c>
      <c r="D1637" s="86" t="s">
        <v>1126</v>
      </c>
      <c r="E1637" s="91">
        <v>5</v>
      </c>
      <c r="F1637" s="86" t="s">
        <v>23</v>
      </c>
    </row>
    <row r="1638" spans="1:6" ht="15.75" thickBot="1">
      <c r="A1638" s="88">
        <v>5103</v>
      </c>
      <c r="B1638" s="85">
        <v>7117</v>
      </c>
      <c r="C1638" s="86" t="s">
        <v>1635</v>
      </c>
      <c r="D1638" s="86" t="s">
        <v>1127</v>
      </c>
      <c r="E1638" s="91">
        <v>5</v>
      </c>
      <c r="F1638" s="86" t="s">
        <v>23</v>
      </c>
    </row>
    <row r="1639" spans="1:6" ht="15.75" thickBot="1">
      <c r="A1639" s="88">
        <v>8024</v>
      </c>
      <c r="B1639" s="85">
        <v>7015</v>
      </c>
      <c r="C1639" s="86" t="s">
        <v>1635</v>
      </c>
      <c r="D1639" s="86" t="s">
        <v>1128</v>
      </c>
      <c r="E1639" s="91">
        <v>2</v>
      </c>
      <c r="F1639" s="86" t="s">
        <v>23</v>
      </c>
    </row>
    <row r="1640" spans="1:6" ht="15.75" thickBot="1">
      <c r="A1640" s="88">
        <v>5105</v>
      </c>
      <c r="B1640" s="85">
        <v>7255</v>
      </c>
      <c r="C1640" s="86" t="s">
        <v>1617</v>
      </c>
      <c r="D1640" s="86" t="s">
        <v>1129</v>
      </c>
      <c r="E1640" s="91">
        <v>7</v>
      </c>
      <c r="F1640" s="86" t="s">
        <v>23</v>
      </c>
    </row>
    <row r="1641" spans="1:6" ht="15.75" thickBot="1">
      <c r="A1641" s="88">
        <v>5065</v>
      </c>
      <c r="B1641" s="85">
        <v>7250</v>
      </c>
      <c r="C1641" s="86" t="s">
        <v>1617</v>
      </c>
      <c r="D1641" s="86" t="s">
        <v>1130</v>
      </c>
      <c r="E1641" s="91">
        <v>2</v>
      </c>
      <c r="F1641" s="86" t="s">
        <v>23</v>
      </c>
    </row>
    <row r="1642" spans="1:6" ht="15.75" thickBot="1">
      <c r="A1642" s="88">
        <v>5354</v>
      </c>
      <c r="B1642" s="85">
        <v>7015</v>
      </c>
      <c r="C1642" s="86" t="s">
        <v>1635</v>
      </c>
      <c r="D1642" s="86" t="s">
        <v>1128</v>
      </c>
      <c r="E1642" s="91">
        <v>2</v>
      </c>
      <c r="F1642" s="86" t="s">
        <v>23</v>
      </c>
    </row>
    <row r="1643" spans="1:6" ht="15.75" thickBot="1">
      <c r="A1643" s="88">
        <v>5548</v>
      </c>
      <c r="B1643" s="85">
        <v>7249</v>
      </c>
      <c r="C1643" s="86" t="s">
        <v>1617</v>
      </c>
      <c r="D1643" s="86" t="s">
        <v>1131</v>
      </c>
      <c r="E1643" s="91">
        <v>2</v>
      </c>
      <c r="F1643" s="86" t="s">
        <v>23</v>
      </c>
    </row>
    <row r="1644" spans="1:6" ht="15.75" thickBot="1">
      <c r="A1644" s="88">
        <v>5311</v>
      </c>
      <c r="B1644" s="85">
        <v>7010</v>
      </c>
      <c r="C1644" s="86" t="s">
        <v>1635</v>
      </c>
      <c r="D1644" s="86" t="s">
        <v>1119</v>
      </c>
      <c r="E1644" s="91">
        <v>2</v>
      </c>
      <c r="F1644" s="86" t="s">
        <v>23</v>
      </c>
    </row>
    <row r="1645" spans="1:6" ht="15.75" thickBot="1">
      <c r="A1645" s="88">
        <v>5084</v>
      </c>
      <c r="B1645" s="85">
        <v>7304</v>
      </c>
      <c r="C1645" s="86" t="s">
        <v>1617</v>
      </c>
      <c r="D1645" s="86" t="s">
        <v>1132</v>
      </c>
      <c r="E1645" s="91">
        <v>5</v>
      </c>
      <c r="F1645" s="86" t="s">
        <v>23</v>
      </c>
    </row>
    <row r="1646" spans="1:6" ht="15.75" thickBot="1">
      <c r="A1646" s="88">
        <v>5088</v>
      </c>
      <c r="B1646" s="85">
        <v>7005</v>
      </c>
      <c r="C1646" s="86" t="s">
        <v>1635</v>
      </c>
      <c r="D1646" s="86" t="s">
        <v>1133</v>
      </c>
      <c r="E1646" s="91">
        <v>2</v>
      </c>
      <c r="F1646" s="86" t="s">
        <v>23</v>
      </c>
    </row>
    <row r="1647" spans="1:6" ht="15.75" thickBot="1">
      <c r="A1647" s="88">
        <v>4999</v>
      </c>
      <c r="B1647" s="85">
        <v>7052</v>
      </c>
      <c r="C1647" s="86" t="s">
        <v>1635</v>
      </c>
      <c r="D1647" s="86" t="s">
        <v>1134</v>
      </c>
      <c r="E1647" s="91">
        <v>2</v>
      </c>
      <c r="F1647" s="86" t="s">
        <v>23</v>
      </c>
    </row>
    <row r="1648" spans="1:6" ht="15.75" thickBot="1">
      <c r="A1648" s="88">
        <v>4975</v>
      </c>
      <c r="B1648" s="85">
        <v>7113</v>
      </c>
      <c r="C1648" s="86" t="s">
        <v>1635</v>
      </c>
      <c r="D1648" s="86" t="s">
        <v>1135</v>
      </c>
      <c r="E1648" s="91">
        <v>5</v>
      </c>
      <c r="F1648" s="86" t="s">
        <v>23</v>
      </c>
    </row>
    <row r="1649" spans="1:6" ht="15.75" thickBot="1">
      <c r="A1649" s="88">
        <v>5081</v>
      </c>
      <c r="B1649" s="85">
        <v>7113</v>
      </c>
      <c r="C1649" s="86" t="s">
        <v>1635</v>
      </c>
      <c r="D1649" s="86" t="s">
        <v>1135</v>
      </c>
      <c r="E1649" s="91">
        <v>5</v>
      </c>
      <c r="F1649" s="86" t="s">
        <v>23</v>
      </c>
    </row>
    <row r="1650" spans="1:6" ht="15.75" thickBot="1">
      <c r="A1650" s="88">
        <v>22935</v>
      </c>
      <c r="B1650" s="85">
        <v>7250</v>
      </c>
      <c r="C1650" s="86" t="s">
        <v>1617</v>
      </c>
      <c r="D1650" s="86" t="s">
        <v>1122</v>
      </c>
      <c r="E1650" s="91">
        <v>2</v>
      </c>
      <c r="F1650" s="86" t="s">
        <v>23</v>
      </c>
    </row>
    <row r="1651" spans="1:6" ht="15.75" thickBot="1">
      <c r="A1651" s="88">
        <v>5030</v>
      </c>
      <c r="B1651" s="85">
        <v>7249</v>
      </c>
      <c r="C1651" s="86" t="s">
        <v>1617</v>
      </c>
      <c r="D1651" s="86" t="s">
        <v>1136</v>
      </c>
      <c r="E1651" s="91">
        <v>2</v>
      </c>
      <c r="F1651" s="86" t="s">
        <v>23</v>
      </c>
    </row>
    <row r="1652" spans="1:6" ht="15.75" thickBot="1">
      <c r="A1652" s="88">
        <v>5003</v>
      </c>
      <c r="B1652" s="85">
        <v>7304</v>
      </c>
      <c r="C1652" s="86" t="s">
        <v>1617</v>
      </c>
      <c r="D1652" s="86" t="s">
        <v>1132</v>
      </c>
      <c r="E1652" s="91">
        <v>5</v>
      </c>
      <c r="F1652" s="86" t="s">
        <v>23</v>
      </c>
    </row>
    <row r="1653" spans="1:6" ht="15.75" thickBot="1">
      <c r="A1653" s="88">
        <v>5102</v>
      </c>
      <c r="B1653" s="85">
        <v>7256</v>
      </c>
      <c r="C1653" s="86" t="s">
        <v>1634</v>
      </c>
      <c r="D1653" s="86" t="s">
        <v>1137</v>
      </c>
      <c r="E1653" s="91">
        <v>7</v>
      </c>
      <c r="F1653" s="86" t="s">
        <v>23</v>
      </c>
    </row>
    <row r="1654" spans="1:6" ht="15.75" thickBot="1">
      <c r="A1654" s="88">
        <v>23507</v>
      </c>
      <c r="B1654" s="85">
        <v>7010</v>
      </c>
      <c r="C1654" s="86" t="s">
        <v>1635</v>
      </c>
      <c r="D1654" s="86" t="s">
        <v>1119</v>
      </c>
      <c r="E1654" s="91">
        <v>2</v>
      </c>
      <c r="F1654" s="86" t="s">
        <v>23</v>
      </c>
    </row>
    <row r="1655" spans="1:6" ht="15.75" thickBot="1">
      <c r="A1655" s="88">
        <v>4982</v>
      </c>
      <c r="B1655" s="85">
        <v>7008</v>
      </c>
      <c r="C1655" s="86" t="s">
        <v>1635</v>
      </c>
      <c r="D1655" s="86" t="s">
        <v>1120</v>
      </c>
      <c r="E1655" s="91">
        <v>2</v>
      </c>
      <c r="F1655" s="86" t="s">
        <v>23</v>
      </c>
    </row>
    <row r="1656" spans="1:6" ht="15.75" thickBot="1">
      <c r="A1656" s="88">
        <v>5060</v>
      </c>
      <c r="B1656" s="85">
        <v>7008</v>
      </c>
      <c r="C1656" s="86" t="s">
        <v>1635</v>
      </c>
      <c r="D1656" s="86" t="s">
        <v>1120</v>
      </c>
      <c r="E1656" s="91">
        <v>2</v>
      </c>
      <c r="F1656" s="86" t="s">
        <v>23</v>
      </c>
    </row>
    <row r="1657" spans="1:6" ht="15.75" thickBot="1">
      <c r="A1657" s="88">
        <v>4996</v>
      </c>
      <c r="B1657" s="85">
        <v>7260</v>
      </c>
      <c r="C1657" s="86" t="s">
        <v>1617</v>
      </c>
      <c r="D1657" s="86" t="s">
        <v>1138</v>
      </c>
      <c r="E1657" s="91">
        <v>5</v>
      </c>
      <c r="F1657" s="86" t="s">
        <v>23</v>
      </c>
    </row>
    <row r="1658" spans="1:6" ht="15.75" thickBot="1">
      <c r="A1658" s="88">
        <v>5043</v>
      </c>
      <c r="B1658" s="85">
        <v>7260</v>
      </c>
      <c r="C1658" s="86" t="s">
        <v>1617</v>
      </c>
      <c r="D1658" s="86" t="s">
        <v>1138</v>
      </c>
      <c r="E1658" s="91">
        <v>5</v>
      </c>
      <c r="F1658" s="86" t="s">
        <v>23</v>
      </c>
    </row>
    <row r="1659" spans="1:6" ht="15.75" thickBot="1">
      <c r="A1659" s="88">
        <v>5010</v>
      </c>
      <c r="B1659" s="85">
        <v>7190</v>
      </c>
      <c r="C1659" s="86" t="s">
        <v>1635</v>
      </c>
      <c r="D1659" s="86" t="s">
        <v>1139</v>
      </c>
      <c r="E1659" s="91">
        <v>6</v>
      </c>
      <c r="F1659" s="86" t="s">
        <v>23</v>
      </c>
    </row>
    <row r="1660" spans="1:6" ht="15.75" thickBot="1">
      <c r="A1660" s="88">
        <v>5093</v>
      </c>
      <c r="B1660" s="85">
        <v>7190</v>
      </c>
      <c r="C1660" s="86" t="s">
        <v>1635</v>
      </c>
      <c r="D1660" s="86" t="s">
        <v>1139</v>
      </c>
      <c r="E1660" s="91">
        <v>6</v>
      </c>
      <c r="F1660" s="86" t="s">
        <v>23</v>
      </c>
    </row>
    <row r="1661" spans="1:6" ht="15.75" thickBot="1">
      <c r="A1661" s="88">
        <v>4993</v>
      </c>
      <c r="B1661" s="85">
        <v>7216</v>
      </c>
      <c r="C1661" s="86" t="s">
        <v>1617</v>
      </c>
      <c r="D1661" s="86" t="s">
        <v>1140</v>
      </c>
      <c r="E1661" s="91">
        <v>5</v>
      </c>
      <c r="F1661" s="86" t="s">
        <v>23</v>
      </c>
    </row>
    <row r="1662" spans="1:6" ht="15.75" thickBot="1">
      <c r="A1662" s="88">
        <v>5089</v>
      </c>
      <c r="B1662" s="85">
        <v>7216</v>
      </c>
      <c r="C1662" s="86" t="s">
        <v>1617</v>
      </c>
      <c r="D1662" s="86" t="s">
        <v>1140</v>
      </c>
      <c r="E1662" s="91">
        <v>5</v>
      </c>
      <c r="F1662" s="86" t="s">
        <v>23</v>
      </c>
    </row>
    <row r="1663" spans="1:6" ht="15.75" thickBot="1">
      <c r="A1663" s="88">
        <v>5072</v>
      </c>
      <c r="B1663" s="85">
        <v>7310</v>
      </c>
      <c r="C1663" s="86" t="s">
        <v>1634</v>
      </c>
      <c r="D1663" s="86" t="s">
        <v>1118</v>
      </c>
      <c r="E1663" s="91">
        <v>3</v>
      </c>
      <c r="F1663" s="86" t="s">
        <v>23</v>
      </c>
    </row>
    <row r="1664" spans="1:6" ht="15.75" thickBot="1">
      <c r="A1664" s="88">
        <v>5092</v>
      </c>
      <c r="B1664" s="85">
        <v>7310</v>
      </c>
      <c r="C1664" s="86" t="s">
        <v>1634</v>
      </c>
      <c r="D1664" s="86" t="s">
        <v>1141</v>
      </c>
      <c r="E1664" s="91">
        <v>3</v>
      </c>
      <c r="F1664" s="86" t="s">
        <v>23</v>
      </c>
    </row>
    <row r="1665" spans="1:6" ht="15.75" thickBot="1">
      <c r="A1665" s="88">
        <v>5098</v>
      </c>
      <c r="B1665" s="85">
        <v>7120</v>
      </c>
      <c r="C1665" s="86" t="s">
        <v>1635</v>
      </c>
      <c r="D1665" s="86" t="s">
        <v>1142</v>
      </c>
      <c r="E1665" s="91">
        <v>5</v>
      </c>
      <c r="F1665" s="86" t="s">
        <v>23</v>
      </c>
    </row>
    <row r="1666" spans="1:6" ht="15.75" thickBot="1">
      <c r="A1666" s="88">
        <v>4984</v>
      </c>
      <c r="B1666" s="85">
        <v>7250</v>
      </c>
      <c r="C1666" s="86" t="s">
        <v>1617</v>
      </c>
      <c r="D1666" s="86" t="s">
        <v>1143</v>
      </c>
      <c r="E1666" s="91">
        <v>2</v>
      </c>
      <c r="F1666" s="86" t="s">
        <v>23</v>
      </c>
    </row>
    <row r="1667" spans="1:6" ht="15.75" thickBot="1">
      <c r="A1667" s="88">
        <v>5077</v>
      </c>
      <c r="B1667" s="85">
        <v>7315</v>
      </c>
      <c r="C1667" s="86" t="s">
        <v>1634</v>
      </c>
      <c r="D1667" s="86" t="s">
        <v>1125</v>
      </c>
      <c r="E1667" s="91">
        <v>3</v>
      </c>
      <c r="F1667" s="86" t="s">
        <v>23</v>
      </c>
    </row>
    <row r="1668" spans="1:6" ht="15.75" thickBot="1">
      <c r="A1668" s="88">
        <v>5095</v>
      </c>
      <c r="B1668" s="85">
        <v>7250</v>
      </c>
      <c r="C1668" s="86" t="s">
        <v>1617</v>
      </c>
      <c r="D1668" s="86" t="s">
        <v>1144</v>
      </c>
      <c r="E1668" s="91">
        <v>2</v>
      </c>
      <c r="F1668" s="86" t="s">
        <v>23</v>
      </c>
    </row>
    <row r="1669" spans="1:6" ht="15.75" thickBot="1">
      <c r="A1669" s="88">
        <v>5097</v>
      </c>
      <c r="B1669" s="85">
        <v>7018</v>
      </c>
      <c r="C1669" s="86" t="s">
        <v>1635</v>
      </c>
      <c r="D1669" s="86" t="s">
        <v>1145</v>
      </c>
      <c r="E1669" s="91">
        <v>2</v>
      </c>
      <c r="F1669" s="86" t="s">
        <v>23</v>
      </c>
    </row>
    <row r="1670" spans="1:6" ht="15.75" thickBot="1">
      <c r="A1670" s="88">
        <v>5026</v>
      </c>
      <c r="B1670" s="85">
        <v>7277</v>
      </c>
      <c r="C1670" s="86" t="s">
        <v>1617</v>
      </c>
      <c r="D1670" s="86" t="s">
        <v>1146</v>
      </c>
      <c r="E1670" s="91">
        <v>2</v>
      </c>
      <c r="F1670" s="86" t="s">
        <v>23</v>
      </c>
    </row>
    <row r="1671" spans="1:6" ht="15.75" thickBot="1">
      <c r="A1671" s="88">
        <v>5031</v>
      </c>
      <c r="B1671" s="85">
        <v>7250</v>
      </c>
      <c r="C1671" s="86" t="s">
        <v>1617</v>
      </c>
      <c r="D1671" s="86" t="s">
        <v>1144</v>
      </c>
      <c r="E1671" s="91">
        <v>2</v>
      </c>
      <c r="F1671" s="86" t="s">
        <v>23</v>
      </c>
    </row>
    <row r="1672" spans="1:6" ht="15.75" thickBot="1">
      <c r="A1672" s="88">
        <v>5024</v>
      </c>
      <c r="B1672" s="85">
        <v>7004</v>
      </c>
      <c r="C1672" s="86" t="s">
        <v>1635</v>
      </c>
      <c r="D1672" s="86" t="s">
        <v>1147</v>
      </c>
      <c r="E1672" s="91">
        <v>2</v>
      </c>
      <c r="F1672" s="86" t="s">
        <v>23</v>
      </c>
    </row>
    <row r="1673" spans="1:6" ht="15.75" thickBot="1">
      <c r="A1673" s="88">
        <v>5047</v>
      </c>
      <c r="B1673" s="85">
        <v>7008</v>
      </c>
      <c r="C1673" s="86" t="s">
        <v>1635</v>
      </c>
      <c r="D1673" s="86" t="s">
        <v>1120</v>
      </c>
      <c r="E1673" s="91">
        <v>2</v>
      </c>
      <c r="F1673" s="86" t="s">
        <v>23</v>
      </c>
    </row>
    <row r="1674" spans="1:6" ht="15.75" thickBot="1">
      <c r="A1674" s="88">
        <v>5987</v>
      </c>
      <c r="B1674" s="85">
        <v>7307</v>
      </c>
      <c r="C1674" s="86" t="s">
        <v>1634</v>
      </c>
      <c r="D1674" s="86" t="s">
        <v>1148</v>
      </c>
      <c r="E1674" s="91">
        <v>5</v>
      </c>
      <c r="F1674" s="86" t="s">
        <v>23</v>
      </c>
    </row>
    <row r="1675" spans="1:6" ht="15.75" thickBot="1">
      <c r="A1675" s="88">
        <v>5027</v>
      </c>
      <c r="B1675" s="85">
        <v>7005</v>
      </c>
      <c r="C1675" s="86" t="s">
        <v>1635</v>
      </c>
      <c r="D1675" s="86" t="s">
        <v>1133</v>
      </c>
      <c r="E1675" s="91">
        <v>2</v>
      </c>
      <c r="F1675" s="86" t="s">
        <v>23</v>
      </c>
    </row>
    <row r="1676" spans="1:6" ht="15.75" thickBot="1">
      <c r="A1676" s="88">
        <v>5400</v>
      </c>
      <c r="B1676" s="85">
        <v>7054</v>
      </c>
      <c r="C1676" s="86" t="s">
        <v>1635</v>
      </c>
      <c r="D1676" s="86" t="s">
        <v>1149</v>
      </c>
      <c r="E1676" s="91">
        <v>2</v>
      </c>
      <c r="F1676" s="86" t="s">
        <v>23</v>
      </c>
    </row>
    <row r="1677" spans="1:6" ht="15.75" thickBot="1">
      <c r="A1677" s="88">
        <v>5315</v>
      </c>
      <c r="B1677" s="85">
        <v>7000</v>
      </c>
      <c r="C1677" s="86" t="s">
        <v>1635</v>
      </c>
      <c r="D1677" s="86" t="s">
        <v>1150</v>
      </c>
      <c r="E1677" s="91">
        <v>2</v>
      </c>
      <c r="F1677" s="86" t="s">
        <v>23</v>
      </c>
    </row>
    <row r="1678" spans="1:6" ht="15.75" thickBot="1">
      <c r="A1678" s="88">
        <v>5090</v>
      </c>
      <c r="B1678" s="85">
        <v>7306</v>
      </c>
      <c r="C1678" s="86" t="s">
        <v>1634</v>
      </c>
      <c r="D1678" s="86" t="s">
        <v>1151</v>
      </c>
      <c r="E1678" s="91">
        <v>5</v>
      </c>
      <c r="F1678" s="86" t="s">
        <v>23</v>
      </c>
    </row>
    <row r="1679" spans="1:6" ht="15.75" thickBot="1">
      <c r="A1679" s="88">
        <v>5001</v>
      </c>
      <c r="B1679" s="85">
        <v>7306</v>
      </c>
      <c r="C1679" s="86" t="s">
        <v>1634</v>
      </c>
      <c r="D1679" s="86" t="s">
        <v>1151</v>
      </c>
      <c r="E1679" s="91">
        <v>5</v>
      </c>
      <c r="F1679" s="86" t="s">
        <v>23</v>
      </c>
    </row>
    <row r="1680" spans="1:6" ht="15.75" thickBot="1">
      <c r="A1680" s="88">
        <v>5074</v>
      </c>
      <c r="B1680" s="85">
        <v>7011</v>
      </c>
      <c r="C1680" s="86" t="s">
        <v>1635</v>
      </c>
      <c r="D1680" s="86" t="s">
        <v>1152</v>
      </c>
      <c r="E1680" s="91">
        <v>2</v>
      </c>
      <c r="F1680" s="86" t="s">
        <v>23</v>
      </c>
    </row>
    <row r="1681" spans="1:6" ht="15.75" thickBot="1">
      <c r="A1681" s="88">
        <v>5069</v>
      </c>
      <c r="B1681" s="85">
        <v>7249</v>
      </c>
      <c r="C1681" s="86" t="s">
        <v>1617</v>
      </c>
      <c r="D1681" s="86" t="s">
        <v>1153</v>
      </c>
      <c r="E1681" s="91">
        <v>2</v>
      </c>
      <c r="F1681" s="86" t="s">
        <v>23</v>
      </c>
    </row>
    <row r="1682" spans="1:6" ht="15.75" thickBot="1">
      <c r="A1682" s="88">
        <v>5512</v>
      </c>
      <c r="B1682" s="85">
        <v>7015</v>
      </c>
      <c r="C1682" s="86" t="s">
        <v>1635</v>
      </c>
      <c r="D1682" s="86" t="s">
        <v>1128</v>
      </c>
      <c r="E1682" s="91">
        <v>2</v>
      </c>
      <c r="F1682" s="86" t="s">
        <v>23</v>
      </c>
    </row>
    <row r="1683" spans="1:6" ht="15.75" thickBot="1">
      <c r="A1683" s="88">
        <v>5040</v>
      </c>
      <c r="B1683" s="85">
        <v>7301</v>
      </c>
      <c r="C1683" s="86" t="s">
        <v>1617</v>
      </c>
      <c r="D1683" s="86" t="s">
        <v>1154</v>
      </c>
      <c r="E1683" s="91">
        <v>2</v>
      </c>
      <c r="F1683" s="86" t="s">
        <v>23</v>
      </c>
    </row>
    <row r="1684" spans="1:6" ht="15.75" thickBot="1">
      <c r="A1684" s="88">
        <v>5029</v>
      </c>
      <c r="B1684" s="85">
        <v>7250</v>
      </c>
      <c r="C1684" s="86" t="s">
        <v>1617</v>
      </c>
      <c r="D1684" s="86" t="s">
        <v>1155</v>
      </c>
      <c r="E1684" s="91">
        <v>2</v>
      </c>
      <c r="F1684" s="86" t="s">
        <v>23</v>
      </c>
    </row>
    <row r="1685" spans="1:6" ht="15.75" thickBot="1">
      <c r="A1685" s="88">
        <v>5086</v>
      </c>
      <c r="B1685" s="85">
        <v>7320</v>
      </c>
      <c r="C1685" s="86" t="s">
        <v>1634</v>
      </c>
      <c r="D1685" s="86" t="s">
        <v>1156</v>
      </c>
      <c r="E1685" s="91">
        <v>3</v>
      </c>
      <c r="F1685" s="86" t="s">
        <v>23</v>
      </c>
    </row>
    <row r="1686" spans="1:6" ht="15.75" thickBot="1">
      <c r="A1686" s="88">
        <v>4974</v>
      </c>
      <c r="B1686" s="85">
        <v>7249</v>
      </c>
      <c r="C1686" s="86" t="s">
        <v>1617</v>
      </c>
      <c r="D1686" s="86" t="s">
        <v>1153</v>
      </c>
      <c r="E1686" s="91">
        <v>2</v>
      </c>
      <c r="F1686" s="86" t="s">
        <v>23</v>
      </c>
    </row>
    <row r="1687" spans="1:6" ht="15.75" thickBot="1">
      <c r="A1687" s="88">
        <v>5032</v>
      </c>
      <c r="B1687" s="85">
        <v>7248</v>
      </c>
      <c r="C1687" s="86" t="s">
        <v>1617</v>
      </c>
      <c r="D1687" s="86" t="s">
        <v>1157</v>
      </c>
      <c r="E1687" s="91">
        <v>2</v>
      </c>
      <c r="F1687" s="86" t="s">
        <v>23</v>
      </c>
    </row>
    <row r="1688" spans="1:6" ht="15.75" thickBot="1">
      <c r="A1688" s="88">
        <v>4981</v>
      </c>
      <c r="B1688" s="85">
        <v>7018</v>
      </c>
      <c r="C1688" s="86" t="s">
        <v>1635</v>
      </c>
      <c r="D1688" s="86" t="s">
        <v>1145</v>
      </c>
      <c r="E1688" s="91">
        <v>2</v>
      </c>
      <c r="F1688" s="86" t="s">
        <v>23</v>
      </c>
    </row>
    <row r="1689" spans="1:6" ht="15.75" thickBot="1">
      <c r="A1689" s="88">
        <v>5021</v>
      </c>
      <c r="B1689" s="85">
        <v>7172</v>
      </c>
      <c r="C1689" s="86" t="s">
        <v>1635</v>
      </c>
      <c r="D1689" s="86" t="s">
        <v>1158</v>
      </c>
      <c r="E1689" s="91">
        <v>2</v>
      </c>
      <c r="F1689" s="86" t="s">
        <v>23</v>
      </c>
    </row>
    <row r="1690" spans="1:6" ht="15.75" thickBot="1">
      <c r="A1690" s="88">
        <v>5561</v>
      </c>
      <c r="B1690" s="85">
        <v>7005</v>
      </c>
      <c r="C1690" s="86" t="s">
        <v>1635</v>
      </c>
      <c r="D1690" s="86" t="s">
        <v>1133</v>
      </c>
      <c r="E1690" s="91">
        <v>2</v>
      </c>
      <c r="F1690" s="86" t="s">
        <v>23</v>
      </c>
    </row>
    <row r="1691" spans="1:6" ht="15.75" thickBot="1">
      <c r="A1691" s="88">
        <v>5057</v>
      </c>
      <c r="B1691" s="85">
        <v>7010</v>
      </c>
      <c r="C1691" s="86" t="s">
        <v>1635</v>
      </c>
      <c r="D1691" s="86" t="s">
        <v>1159</v>
      </c>
      <c r="E1691" s="91">
        <v>2</v>
      </c>
      <c r="F1691" s="86" t="s">
        <v>23</v>
      </c>
    </row>
    <row r="1692" spans="1:6" ht="15.75" thickBot="1">
      <c r="A1692" s="88">
        <v>5036</v>
      </c>
      <c r="B1692" s="85">
        <v>7307</v>
      </c>
      <c r="C1692" s="86" t="s">
        <v>1634</v>
      </c>
      <c r="D1692" s="86" t="s">
        <v>1160</v>
      </c>
      <c r="E1692" s="91">
        <v>3</v>
      </c>
      <c r="F1692" s="86" t="s">
        <v>23</v>
      </c>
    </row>
    <row r="1693" spans="1:6" ht="15.75" thickBot="1">
      <c r="A1693" s="88">
        <v>5051</v>
      </c>
      <c r="B1693" s="85">
        <v>7011</v>
      </c>
      <c r="C1693" s="86" t="s">
        <v>1635</v>
      </c>
      <c r="D1693" s="86" t="s">
        <v>1161</v>
      </c>
      <c r="E1693" s="91">
        <v>2</v>
      </c>
      <c r="F1693" s="86" t="s">
        <v>23</v>
      </c>
    </row>
    <row r="1694" spans="1:6" ht="15.75" thickBot="1">
      <c r="A1694" s="88">
        <v>5314</v>
      </c>
      <c r="B1694" s="85">
        <v>7017</v>
      </c>
      <c r="C1694" s="86" t="s">
        <v>1635</v>
      </c>
      <c r="D1694" s="86" t="s">
        <v>1162</v>
      </c>
      <c r="E1694" s="91">
        <v>2</v>
      </c>
      <c r="F1694" s="86" t="s">
        <v>23</v>
      </c>
    </row>
    <row r="1695" spans="1:6" ht="15.75" thickBot="1">
      <c r="A1695" s="88">
        <v>5019</v>
      </c>
      <c r="B1695" s="85">
        <v>7467</v>
      </c>
      <c r="C1695" s="86" t="s">
        <v>1634</v>
      </c>
      <c r="D1695" s="86" t="s">
        <v>1163</v>
      </c>
      <c r="E1695" s="91">
        <v>6</v>
      </c>
      <c r="F1695" s="86" t="s">
        <v>23</v>
      </c>
    </row>
    <row r="1696" spans="1:6" ht="15.75" thickBot="1">
      <c r="A1696" s="88">
        <v>5050</v>
      </c>
      <c r="B1696" s="85">
        <v>7325</v>
      </c>
      <c r="C1696" s="86" t="s">
        <v>1634</v>
      </c>
      <c r="D1696" s="86" t="s">
        <v>1164</v>
      </c>
      <c r="E1696" s="91">
        <v>3</v>
      </c>
      <c r="F1696" s="86" t="s">
        <v>23</v>
      </c>
    </row>
    <row r="1697" spans="1:6" ht="15.75" thickBot="1">
      <c r="A1697" s="88">
        <v>5006</v>
      </c>
      <c r="B1697" s="85">
        <v>7322</v>
      </c>
      <c r="C1697" s="86" t="s">
        <v>1634</v>
      </c>
      <c r="D1697" s="86" t="s">
        <v>1165</v>
      </c>
      <c r="E1697" s="91">
        <v>3</v>
      </c>
      <c r="F1697" s="86" t="s">
        <v>23</v>
      </c>
    </row>
    <row r="1698" spans="1:6" ht="15.75" thickBot="1">
      <c r="A1698" s="88">
        <v>2227</v>
      </c>
      <c r="B1698" s="85">
        <v>3377</v>
      </c>
      <c r="C1698" s="86" t="s">
        <v>1636</v>
      </c>
      <c r="D1698" s="86" t="s">
        <v>1166</v>
      </c>
      <c r="E1698" s="91">
        <v>4</v>
      </c>
      <c r="F1698" s="86" t="s">
        <v>24</v>
      </c>
    </row>
    <row r="1699" spans="1:6" ht="15.75" thickBot="1">
      <c r="A1699" s="88">
        <v>2135</v>
      </c>
      <c r="B1699" s="85">
        <v>3192</v>
      </c>
      <c r="C1699" s="86" t="s">
        <v>1637</v>
      </c>
      <c r="D1699" s="86" t="s">
        <v>1167</v>
      </c>
      <c r="E1699" s="91">
        <v>1</v>
      </c>
      <c r="F1699" s="86" t="s">
        <v>24</v>
      </c>
    </row>
    <row r="1700" spans="1:6" ht="15.75" thickBot="1">
      <c r="A1700" s="88">
        <v>2605</v>
      </c>
      <c r="B1700" s="85">
        <v>3191</v>
      </c>
      <c r="C1700" s="86" t="s">
        <v>1637</v>
      </c>
      <c r="D1700" s="86" t="s">
        <v>1168</v>
      </c>
      <c r="E1700" s="91">
        <v>1</v>
      </c>
      <c r="F1700" s="86" t="s">
        <v>24</v>
      </c>
    </row>
    <row r="1701" spans="1:6" ht="15.75" thickBot="1">
      <c r="A1701" s="88">
        <v>1923</v>
      </c>
      <c r="B1701" s="85">
        <v>3272</v>
      </c>
      <c r="C1701" s="86" t="s">
        <v>1638</v>
      </c>
      <c r="D1701" s="86" t="s">
        <v>1169</v>
      </c>
      <c r="E1701" s="91">
        <v>5</v>
      </c>
      <c r="F1701" s="86" t="s">
        <v>24</v>
      </c>
    </row>
    <row r="1702" spans="1:6" ht="15.75" thickBot="1">
      <c r="A1702" s="88">
        <v>1803</v>
      </c>
      <c r="B1702" s="85">
        <v>3131</v>
      </c>
      <c r="C1702" s="86" t="s">
        <v>1639</v>
      </c>
      <c r="D1702" s="86" t="s">
        <v>1170</v>
      </c>
      <c r="E1702" s="91">
        <v>1</v>
      </c>
      <c r="F1702" s="86" t="s">
        <v>24</v>
      </c>
    </row>
    <row r="1703" spans="1:6" ht="15.75" thickBot="1">
      <c r="A1703" s="88">
        <v>1804</v>
      </c>
      <c r="B1703" s="85">
        <v>3799</v>
      </c>
      <c r="C1703" s="86" t="s">
        <v>1639</v>
      </c>
      <c r="D1703" s="86" t="s">
        <v>1171</v>
      </c>
      <c r="E1703" s="91">
        <v>5</v>
      </c>
      <c r="F1703" s="86" t="s">
        <v>24</v>
      </c>
    </row>
    <row r="1704" spans="1:6" ht="15.75" thickBot="1">
      <c r="A1704" s="88">
        <v>2964</v>
      </c>
      <c r="B1704" s="85">
        <v>3216</v>
      </c>
      <c r="C1704" s="86" t="s">
        <v>1638</v>
      </c>
      <c r="D1704" s="86" t="s">
        <v>1172</v>
      </c>
      <c r="E1704" s="91">
        <v>1</v>
      </c>
      <c r="F1704" s="86" t="s">
        <v>24</v>
      </c>
    </row>
    <row r="1705" spans="1:6" ht="15.75" thickBot="1">
      <c r="A1705" s="88">
        <v>12280</v>
      </c>
      <c r="B1705" s="85">
        <v>3747</v>
      </c>
      <c r="C1705" s="86" t="s">
        <v>397</v>
      </c>
      <c r="D1705" s="86" t="s">
        <v>1173</v>
      </c>
      <c r="E1705" s="91">
        <v>5</v>
      </c>
      <c r="F1705" s="86" t="s">
        <v>24</v>
      </c>
    </row>
    <row r="1706" spans="1:6" ht="15.75" thickBot="1">
      <c r="A1706" s="88">
        <v>2236</v>
      </c>
      <c r="B1706" s="85">
        <v>3950</v>
      </c>
      <c r="C1706" s="86" t="s">
        <v>1640</v>
      </c>
      <c r="D1706" s="86" t="s">
        <v>1174</v>
      </c>
      <c r="E1706" s="91">
        <v>5</v>
      </c>
      <c r="F1706" s="86" t="s">
        <v>24</v>
      </c>
    </row>
    <row r="1707" spans="1:6" ht="15.75" thickBot="1">
      <c r="A1707" s="88">
        <v>1787</v>
      </c>
      <c r="B1707" s="85">
        <v>3585</v>
      </c>
      <c r="C1707" s="86" t="s">
        <v>1641</v>
      </c>
      <c r="D1707" s="86" t="s">
        <v>1175</v>
      </c>
      <c r="E1707" s="91">
        <v>4</v>
      </c>
      <c r="F1707" s="86" t="s">
        <v>24</v>
      </c>
    </row>
    <row r="1708" spans="1:6" ht="15.75" thickBot="1">
      <c r="A1708" s="88">
        <v>2131</v>
      </c>
      <c r="B1708" s="85">
        <v>3192</v>
      </c>
      <c r="C1708" s="86" t="s">
        <v>1637</v>
      </c>
      <c r="D1708" s="86" t="s">
        <v>1167</v>
      </c>
      <c r="E1708" s="91">
        <v>1</v>
      </c>
      <c r="F1708" s="86" t="s">
        <v>24</v>
      </c>
    </row>
    <row r="1709" spans="1:6" ht="15.75" thickBot="1">
      <c r="A1709" s="88">
        <v>1811</v>
      </c>
      <c r="B1709" s="85">
        <v>3414</v>
      </c>
      <c r="C1709" s="86" t="s">
        <v>1636</v>
      </c>
      <c r="D1709" s="86" t="s">
        <v>1176</v>
      </c>
      <c r="E1709" s="91">
        <v>5</v>
      </c>
      <c r="F1709" s="86" t="s">
        <v>24</v>
      </c>
    </row>
    <row r="1710" spans="1:6" ht="15.75" thickBot="1">
      <c r="A1710" s="88">
        <v>2013</v>
      </c>
      <c r="B1710" s="85">
        <v>3409</v>
      </c>
      <c r="C1710" s="86" t="s">
        <v>1636</v>
      </c>
      <c r="D1710" s="86" t="s">
        <v>1177</v>
      </c>
      <c r="E1710" s="91">
        <v>5</v>
      </c>
      <c r="F1710" s="86" t="s">
        <v>24</v>
      </c>
    </row>
    <row r="1711" spans="1:6" ht="15.75" thickBot="1">
      <c r="A1711" s="88">
        <v>2823</v>
      </c>
      <c r="B1711" s="85">
        <v>3028</v>
      </c>
      <c r="C1711" s="86" t="s">
        <v>1642</v>
      </c>
      <c r="D1711" s="86" t="s">
        <v>1178</v>
      </c>
      <c r="E1711" s="91">
        <v>1</v>
      </c>
      <c r="F1711" s="86" t="s">
        <v>24</v>
      </c>
    </row>
    <row r="1712" spans="1:6" ht="15.75" thickBot="1">
      <c r="A1712" s="88">
        <v>2120</v>
      </c>
      <c r="B1712" s="85">
        <v>3730</v>
      </c>
      <c r="C1712" s="86" t="s">
        <v>397</v>
      </c>
      <c r="D1712" s="86" t="s">
        <v>1179</v>
      </c>
      <c r="E1712" s="91">
        <v>4</v>
      </c>
      <c r="F1712" s="86" t="s">
        <v>24</v>
      </c>
    </row>
    <row r="1713" spans="1:6" ht="15.75" thickBot="1">
      <c r="A1713" s="88">
        <v>2001</v>
      </c>
      <c r="B1713" s="85">
        <v>3078</v>
      </c>
      <c r="C1713" s="86" t="s">
        <v>1643</v>
      </c>
      <c r="D1713" s="86" t="s">
        <v>1180</v>
      </c>
      <c r="E1713" s="91">
        <v>1</v>
      </c>
      <c r="F1713" s="86" t="s">
        <v>24</v>
      </c>
    </row>
    <row r="1714" spans="1:6" ht="15.75" thickBot="1">
      <c r="A1714" s="88">
        <v>2285</v>
      </c>
      <c r="B1714" s="85">
        <v>3025</v>
      </c>
      <c r="C1714" s="86" t="s">
        <v>1642</v>
      </c>
      <c r="D1714" s="86" t="s">
        <v>1181</v>
      </c>
      <c r="E1714" s="91">
        <v>1</v>
      </c>
      <c r="F1714" s="86" t="s">
        <v>24</v>
      </c>
    </row>
    <row r="1715" spans="1:6" ht="15.75" thickBot="1">
      <c r="A1715" s="88">
        <v>2145</v>
      </c>
      <c r="B1715" s="85">
        <v>3824</v>
      </c>
      <c r="C1715" s="86" t="s">
        <v>1640</v>
      </c>
      <c r="D1715" s="86" t="s">
        <v>1182</v>
      </c>
      <c r="E1715" s="91">
        <v>3</v>
      </c>
      <c r="F1715" s="86" t="s">
        <v>24</v>
      </c>
    </row>
    <row r="1716" spans="1:6" ht="15.75" thickBot="1">
      <c r="A1716" s="88">
        <v>3043</v>
      </c>
      <c r="B1716" s="85">
        <v>3058</v>
      </c>
      <c r="C1716" s="86" t="s">
        <v>1643</v>
      </c>
      <c r="D1716" s="86" t="s">
        <v>1183</v>
      </c>
      <c r="E1716" s="91">
        <v>1</v>
      </c>
      <c r="F1716" s="86" t="s">
        <v>24</v>
      </c>
    </row>
    <row r="1717" spans="1:6" ht="15.75" thickBot="1">
      <c r="A1717" s="88">
        <v>2692</v>
      </c>
      <c r="B1717" s="85">
        <v>3186</v>
      </c>
      <c r="C1717" s="86" t="s">
        <v>1637</v>
      </c>
      <c r="D1717" s="86" t="s">
        <v>1184</v>
      </c>
      <c r="E1717" s="91">
        <v>1</v>
      </c>
      <c r="F1717" s="86" t="s">
        <v>24</v>
      </c>
    </row>
    <row r="1718" spans="1:6" ht="15.75" thickBot="1">
      <c r="A1718" s="88">
        <v>5845</v>
      </c>
      <c r="B1718" s="85">
        <v>3023</v>
      </c>
      <c r="C1718" s="86" t="s">
        <v>1642</v>
      </c>
      <c r="D1718" s="86" t="s">
        <v>1185</v>
      </c>
      <c r="E1718" s="91">
        <v>1</v>
      </c>
      <c r="F1718" s="86" t="s">
        <v>24</v>
      </c>
    </row>
    <row r="1719" spans="1:6" ht="15.75" thickBot="1">
      <c r="A1719" s="88">
        <v>5936</v>
      </c>
      <c r="B1719" s="85">
        <v>3163</v>
      </c>
      <c r="C1719" s="86" t="s">
        <v>1637</v>
      </c>
      <c r="D1719" s="86" t="s">
        <v>1186</v>
      </c>
      <c r="E1719" s="91">
        <v>1</v>
      </c>
      <c r="F1719" s="86" t="s">
        <v>24</v>
      </c>
    </row>
    <row r="1720" spans="1:6" ht="15.75" thickBot="1">
      <c r="A1720" s="88">
        <v>7254</v>
      </c>
      <c r="B1720" s="85">
        <v>3161</v>
      </c>
      <c r="C1720" s="86" t="s">
        <v>1637</v>
      </c>
      <c r="D1720" s="86" t="s">
        <v>1187</v>
      </c>
      <c r="E1720" s="91">
        <v>1</v>
      </c>
      <c r="F1720" s="86" t="s">
        <v>24</v>
      </c>
    </row>
    <row r="1721" spans="1:6" ht="15.75" thickBot="1">
      <c r="A1721" s="88">
        <v>1987</v>
      </c>
      <c r="B1721" s="85">
        <v>3192</v>
      </c>
      <c r="C1721" s="86" t="s">
        <v>1637</v>
      </c>
      <c r="D1721" s="86" t="s">
        <v>1167</v>
      </c>
      <c r="E1721" s="91">
        <v>1</v>
      </c>
      <c r="F1721" s="86" t="s">
        <v>24</v>
      </c>
    </row>
    <row r="1722" spans="1:6" ht="15.75" thickBot="1">
      <c r="A1722" s="88">
        <v>5912</v>
      </c>
      <c r="B1722" s="85">
        <v>3076</v>
      </c>
      <c r="C1722" s="86" t="s">
        <v>1643</v>
      </c>
      <c r="D1722" s="86" t="s">
        <v>1188</v>
      </c>
      <c r="E1722" s="91">
        <v>1</v>
      </c>
      <c r="F1722" s="86" t="s">
        <v>24</v>
      </c>
    </row>
    <row r="1723" spans="1:6" ht="15.75" thickBot="1">
      <c r="A1723" s="88">
        <v>27292</v>
      </c>
      <c r="B1723" s="85">
        <v>3040</v>
      </c>
      <c r="C1723" s="86" t="s">
        <v>1642</v>
      </c>
      <c r="D1723" s="86" t="s">
        <v>1189</v>
      </c>
      <c r="E1723" s="91">
        <v>1</v>
      </c>
      <c r="F1723" s="86" t="s">
        <v>24</v>
      </c>
    </row>
    <row r="1724" spans="1:6" ht="15.75" thickBot="1">
      <c r="A1724" s="88">
        <v>2316</v>
      </c>
      <c r="B1724" s="85">
        <v>3037</v>
      </c>
      <c r="C1724" s="86" t="s">
        <v>1642</v>
      </c>
      <c r="D1724" s="86" t="s">
        <v>1190</v>
      </c>
      <c r="E1724" s="91">
        <v>1</v>
      </c>
      <c r="F1724" s="86" t="s">
        <v>24</v>
      </c>
    </row>
    <row r="1725" spans="1:6" ht="15.75" thickBot="1">
      <c r="A1725" s="88">
        <v>7468</v>
      </c>
      <c r="B1725" s="85">
        <v>3173</v>
      </c>
      <c r="C1725" s="86" t="s">
        <v>1637</v>
      </c>
      <c r="D1725" s="86" t="s">
        <v>1191</v>
      </c>
      <c r="E1725" s="91">
        <v>1</v>
      </c>
      <c r="F1725" s="86" t="s">
        <v>24</v>
      </c>
    </row>
    <row r="1726" spans="1:6" ht="15.75" thickBot="1">
      <c r="A1726" s="88">
        <v>2637</v>
      </c>
      <c r="B1726" s="85">
        <v>3152</v>
      </c>
      <c r="C1726" s="86" t="s">
        <v>1639</v>
      </c>
      <c r="D1726" s="86" t="s">
        <v>1192</v>
      </c>
      <c r="E1726" s="91">
        <v>1</v>
      </c>
      <c r="F1726" s="86" t="s">
        <v>24</v>
      </c>
    </row>
    <row r="1727" spans="1:6" ht="15.75" thickBot="1">
      <c r="A1727" s="88">
        <v>5920</v>
      </c>
      <c r="B1727" s="85">
        <v>3012</v>
      </c>
      <c r="C1727" s="86" t="s">
        <v>1642</v>
      </c>
      <c r="D1727" s="86" t="s">
        <v>1193</v>
      </c>
      <c r="E1727" s="91">
        <v>1</v>
      </c>
      <c r="F1727" s="86" t="s">
        <v>24</v>
      </c>
    </row>
    <row r="1728" spans="1:6" ht="15.75" thickBot="1">
      <c r="A1728" s="88">
        <v>2735</v>
      </c>
      <c r="B1728" s="85">
        <v>3145</v>
      </c>
      <c r="C1728" s="86" t="s">
        <v>1637</v>
      </c>
      <c r="D1728" s="86" t="s">
        <v>1194</v>
      </c>
      <c r="E1728" s="91">
        <v>1</v>
      </c>
      <c r="F1728" s="86" t="s">
        <v>24</v>
      </c>
    </row>
    <row r="1729" spans="1:6" ht="15.75" thickBot="1">
      <c r="A1729" s="88">
        <v>26675</v>
      </c>
      <c r="B1729" s="85">
        <v>3145</v>
      </c>
      <c r="C1729" s="86" t="s">
        <v>1637</v>
      </c>
      <c r="D1729" s="86" t="s">
        <v>1194</v>
      </c>
      <c r="E1729" s="91">
        <v>1</v>
      </c>
      <c r="F1729" s="86" t="s">
        <v>24</v>
      </c>
    </row>
    <row r="1730" spans="1:6" ht="15.75" thickBot="1">
      <c r="A1730" s="88">
        <v>16434</v>
      </c>
      <c r="B1730" s="85">
        <v>3145</v>
      </c>
      <c r="C1730" s="86" t="s">
        <v>1637</v>
      </c>
      <c r="D1730" s="86" t="s">
        <v>1194</v>
      </c>
      <c r="E1730" s="91">
        <v>1</v>
      </c>
      <c r="F1730" s="86" t="s">
        <v>24</v>
      </c>
    </row>
    <row r="1731" spans="1:6" ht="15.75" thickBot="1">
      <c r="A1731" s="88">
        <v>7105</v>
      </c>
      <c r="B1731" s="85">
        <v>3225</v>
      </c>
      <c r="C1731" s="86" t="s">
        <v>1638</v>
      </c>
      <c r="D1731" s="86" t="s">
        <v>1195</v>
      </c>
      <c r="E1731" s="91">
        <v>2</v>
      </c>
      <c r="F1731" s="86" t="s">
        <v>24</v>
      </c>
    </row>
    <row r="1732" spans="1:6" ht="15.75" thickBot="1">
      <c r="A1732" s="88">
        <v>1970</v>
      </c>
      <c r="B1732" s="85">
        <v>3223</v>
      </c>
      <c r="C1732" s="86" t="s">
        <v>1638</v>
      </c>
      <c r="D1732" s="86" t="s">
        <v>1196</v>
      </c>
      <c r="E1732" s="91">
        <v>4</v>
      </c>
      <c r="F1732" s="86" t="s">
        <v>24</v>
      </c>
    </row>
    <row r="1733" spans="1:6" ht="15.75" thickBot="1">
      <c r="A1733" s="88">
        <v>2008</v>
      </c>
      <c r="B1733" s="85">
        <v>3073</v>
      </c>
      <c r="C1733" s="86" t="s">
        <v>1643</v>
      </c>
      <c r="D1733" s="86" t="s">
        <v>1197</v>
      </c>
      <c r="E1733" s="91">
        <v>1</v>
      </c>
      <c r="F1733" s="86" t="s">
        <v>24</v>
      </c>
    </row>
    <row r="1734" spans="1:6" ht="15.75" thickBot="1">
      <c r="A1734" s="88">
        <v>2782</v>
      </c>
      <c r="B1734" s="85">
        <v>3127</v>
      </c>
      <c r="C1734" s="86" t="s">
        <v>1639</v>
      </c>
      <c r="D1734" s="86" t="s">
        <v>1198</v>
      </c>
      <c r="E1734" s="91">
        <v>1</v>
      </c>
      <c r="F1734" s="86" t="s">
        <v>24</v>
      </c>
    </row>
    <row r="1735" spans="1:6" ht="15.75" thickBot="1">
      <c r="A1735" s="88">
        <v>2324</v>
      </c>
      <c r="B1735" s="85">
        <v>3037</v>
      </c>
      <c r="C1735" s="86" t="s">
        <v>1642</v>
      </c>
      <c r="D1735" s="86" t="s">
        <v>1190</v>
      </c>
      <c r="E1735" s="91">
        <v>1</v>
      </c>
      <c r="F1735" s="86" t="s">
        <v>24</v>
      </c>
    </row>
    <row r="1736" spans="1:6" ht="15.75" thickBot="1">
      <c r="A1736" s="88">
        <v>26035</v>
      </c>
      <c r="B1736" s="85">
        <v>3106</v>
      </c>
      <c r="C1736" s="86" t="s">
        <v>1639</v>
      </c>
      <c r="D1736" s="86" t="s">
        <v>1199</v>
      </c>
      <c r="E1736" s="91">
        <v>1</v>
      </c>
      <c r="F1736" s="86" t="s">
        <v>24</v>
      </c>
    </row>
    <row r="1737" spans="1:6" ht="15.75" thickBot="1">
      <c r="A1737" s="88">
        <v>8041</v>
      </c>
      <c r="B1737" s="85">
        <v>3064</v>
      </c>
      <c r="C1737" s="86" t="s">
        <v>1643</v>
      </c>
      <c r="D1737" s="86" t="s">
        <v>1200</v>
      </c>
      <c r="E1737" s="91">
        <v>1</v>
      </c>
      <c r="F1737" s="86" t="s">
        <v>24</v>
      </c>
    </row>
    <row r="1738" spans="1:6" ht="15.75" thickBot="1">
      <c r="A1738" s="88">
        <v>2884</v>
      </c>
      <c r="B1738" s="85">
        <v>3419</v>
      </c>
      <c r="C1738" s="86" t="s">
        <v>1636</v>
      </c>
      <c r="D1738" s="86" t="s">
        <v>1176</v>
      </c>
      <c r="E1738" s="91">
        <v>5</v>
      </c>
      <c r="F1738" s="86" t="s">
        <v>24</v>
      </c>
    </row>
    <row r="1739" spans="1:6" ht="15.75" thickBot="1">
      <c r="A1739" s="88">
        <v>1932</v>
      </c>
      <c r="B1739" s="85">
        <v>3152</v>
      </c>
      <c r="C1739" s="86" t="s">
        <v>1639</v>
      </c>
      <c r="D1739" s="86" t="s">
        <v>1201</v>
      </c>
      <c r="E1739" s="91">
        <v>1</v>
      </c>
      <c r="F1739" s="86" t="s">
        <v>24</v>
      </c>
    </row>
    <row r="1740" spans="1:6" ht="15.75" thickBot="1">
      <c r="A1740" s="88">
        <v>1785</v>
      </c>
      <c r="B1740" s="85">
        <v>3850</v>
      </c>
      <c r="C1740" s="86" t="s">
        <v>1640</v>
      </c>
      <c r="D1740" s="86" t="s">
        <v>1202</v>
      </c>
      <c r="E1740" s="91">
        <v>4</v>
      </c>
      <c r="F1740" s="86" t="s">
        <v>24</v>
      </c>
    </row>
    <row r="1741" spans="1:6" ht="15.75" thickBot="1">
      <c r="A1741" s="88">
        <v>2122</v>
      </c>
      <c r="B1741" s="85">
        <v>3084</v>
      </c>
      <c r="C1741" s="86" t="s">
        <v>1643</v>
      </c>
      <c r="D1741" s="86" t="s">
        <v>1203</v>
      </c>
      <c r="E1741" s="91">
        <v>1</v>
      </c>
      <c r="F1741" s="86" t="s">
        <v>24</v>
      </c>
    </row>
    <row r="1742" spans="1:6" ht="15.75" thickBot="1">
      <c r="A1742" s="88">
        <v>3007</v>
      </c>
      <c r="B1742" s="85">
        <v>3123</v>
      </c>
      <c r="C1742" s="86" t="s">
        <v>1639</v>
      </c>
      <c r="D1742" s="86" t="s">
        <v>1204</v>
      </c>
      <c r="E1742" s="91">
        <v>1</v>
      </c>
      <c r="F1742" s="86" t="s">
        <v>24</v>
      </c>
    </row>
    <row r="1743" spans="1:6" ht="15.75" thickBot="1">
      <c r="A1743" s="88">
        <v>22683</v>
      </c>
      <c r="B1743" s="85">
        <v>3055</v>
      </c>
      <c r="C1743" s="86" t="s">
        <v>1643</v>
      </c>
      <c r="D1743" s="86" t="s">
        <v>1205</v>
      </c>
      <c r="E1743" s="91">
        <v>1</v>
      </c>
      <c r="F1743" s="86" t="s">
        <v>24</v>
      </c>
    </row>
    <row r="1744" spans="1:6" ht="15.75" thickBot="1">
      <c r="A1744" s="88">
        <v>7100</v>
      </c>
      <c r="B1744" s="85">
        <v>3777</v>
      </c>
      <c r="C1744" s="86" t="s">
        <v>1639</v>
      </c>
      <c r="D1744" s="86" t="s">
        <v>1206</v>
      </c>
      <c r="E1744" s="91">
        <v>2</v>
      </c>
      <c r="F1744" s="86" t="s">
        <v>24</v>
      </c>
    </row>
    <row r="1745" spans="1:6" ht="15.75" thickBot="1">
      <c r="A1745" s="88">
        <v>8029</v>
      </c>
      <c r="B1745" s="85">
        <v>3090</v>
      </c>
      <c r="C1745" s="86" t="s">
        <v>1643</v>
      </c>
      <c r="D1745" s="86" t="s">
        <v>1207</v>
      </c>
      <c r="E1745" s="91">
        <v>1</v>
      </c>
      <c r="F1745" s="86" t="s">
        <v>24</v>
      </c>
    </row>
    <row r="1746" spans="1:6" ht="15.75" thickBot="1">
      <c r="A1746" s="88">
        <v>5433</v>
      </c>
      <c r="B1746" s="85">
        <v>3073</v>
      </c>
      <c r="C1746" s="86" t="s">
        <v>1643</v>
      </c>
      <c r="D1746" s="86" t="s">
        <v>1197</v>
      </c>
      <c r="E1746" s="91">
        <v>1</v>
      </c>
      <c r="F1746" s="86" t="s">
        <v>24</v>
      </c>
    </row>
    <row r="1747" spans="1:6" ht="15.75" thickBot="1">
      <c r="A1747" s="88">
        <v>1994</v>
      </c>
      <c r="B1747" s="85">
        <v>3136</v>
      </c>
      <c r="C1747" s="86" t="s">
        <v>1639</v>
      </c>
      <c r="D1747" s="86" t="s">
        <v>1208</v>
      </c>
      <c r="E1747" s="91">
        <v>1</v>
      </c>
      <c r="F1747" s="86" t="s">
        <v>24</v>
      </c>
    </row>
    <row r="1748" spans="1:6" ht="15.75" thickBot="1">
      <c r="A1748" s="88">
        <v>2024</v>
      </c>
      <c r="B1748" s="85">
        <v>3467</v>
      </c>
      <c r="C1748" s="86" t="s">
        <v>1636</v>
      </c>
      <c r="D1748" s="86" t="s">
        <v>1209</v>
      </c>
      <c r="E1748" s="91">
        <v>5</v>
      </c>
      <c r="F1748" s="86" t="s">
        <v>24</v>
      </c>
    </row>
    <row r="1749" spans="1:6" ht="15.75" thickBot="1">
      <c r="A1749" s="88">
        <v>2885</v>
      </c>
      <c r="B1749" s="85">
        <v>3467</v>
      </c>
      <c r="C1749" s="86" t="s">
        <v>1636</v>
      </c>
      <c r="D1749" s="86" t="s">
        <v>1209</v>
      </c>
      <c r="E1749" s="91">
        <v>5</v>
      </c>
      <c r="F1749" s="86" t="s">
        <v>24</v>
      </c>
    </row>
    <row r="1750" spans="1:6" ht="15.75" thickBot="1">
      <c r="A1750" s="88">
        <v>1761</v>
      </c>
      <c r="B1750" s="85">
        <v>3418</v>
      </c>
      <c r="C1750" s="86" t="s">
        <v>1636</v>
      </c>
      <c r="D1750" s="86" t="s">
        <v>1176</v>
      </c>
      <c r="E1750" s="91">
        <v>5</v>
      </c>
      <c r="F1750" s="86" t="s">
        <v>24</v>
      </c>
    </row>
    <row r="1751" spans="1:6" ht="15.75" thickBot="1">
      <c r="A1751" s="88">
        <v>2299</v>
      </c>
      <c r="B1751" s="85">
        <v>3194</v>
      </c>
      <c r="C1751" s="86" t="s">
        <v>1637</v>
      </c>
      <c r="D1751" s="86" t="s">
        <v>1210</v>
      </c>
      <c r="E1751" s="91">
        <v>1</v>
      </c>
      <c r="F1751" s="86" t="s">
        <v>24</v>
      </c>
    </row>
    <row r="1752" spans="1:6" ht="15.75" thickBot="1">
      <c r="A1752" s="88">
        <v>3034</v>
      </c>
      <c r="B1752" s="85">
        <v>3875</v>
      </c>
      <c r="C1752" s="86" t="s">
        <v>1640</v>
      </c>
      <c r="D1752" s="86" t="s">
        <v>1211</v>
      </c>
      <c r="E1752" s="91">
        <v>4</v>
      </c>
      <c r="F1752" s="86" t="s">
        <v>24</v>
      </c>
    </row>
    <row r="1753" spans="1:6" ht="15.75" thickBot="1">
      <c r="A1753" s="88">
        <v>2163</v>
      </c>
      <c r="B1753" s="85">
        <v>3875</v>
      </c>
      <c r="C1753" s="86" t="s">
        <v>1640</v>
      </c>
      <c r="D1753" s="86" t="s">
        <v>1211</v>
      </c>
      <c r="E1753" s="91">
        <v>4</v>
      </c>
      <c r="F1753" s="86" t="s">
        <v>24</v>
      </c>
    </row>
    <row r="1754" spans="1:6" ht="15.75" thickBot="1">
      <c r="A1754" s="88">
        <v>2025</v>
      </c>
      <c r="B1754" s="85">
        <v>3342</v>
      </c>
      <c r="C1754" s="86" t="s">
        <v>1636</v>
      </c>
      <c r="D1754" s="86" t="s">
        <v>1212</v>
      </c>
      <c r="E1754" s="91">
        <v>5</v>
      </c>
      <c r="F1754" s="86" t="s">
        <v>24</v>
      </c>
    </row>
    <row r="1755" spans="1:6" ht="15.75" thickBot="1">
      <c r="A1755" s="88">
        <v>3058</v>
      </c>
      <c r="B1755" s="85">
        <v>3342</v>
      </c>
      <c r="C1755" s="86" t="s">
        <v>1636</v>
      </c>
      <c r="D1755" s="86" t="s">
        <v>1212</v>
      </c>
      <c r="E1755" s="91">
        <v>5</v>
      </c>
      <c r="F1755" s="86" t="s">
        <v>24</v>
      </c>
    </row>
    <row r="1756" spans="1:6" ht="15.75" thickBot="1">
      <c r="A1756" s="88">
        <v>2166</v>
      </c>
      <c r="B1756" s="85">
        <v>3638</v>
      </c>
      <c r="C1756" s="86" t="s">
        <v>397</v>
      </c>
      <c r="D1756" s="86" t="s">
        <v>1213</v>
      </c>
      <c r="E1756" s="91">
        <v>5</v>
      </c>
      <c r="F1756" s="86" t="s">
        <v>24</v>
      </c>
    </row>
    <row r="1757" spans="1:6" ht="15.75" thickBot="1">
      <c r="A1757" s="88">
        <v>6924</v>
      </c>
      <c r="B1757" s="85">
        <v>3922</v>
      </c>
      <c r="C1757" s="86" t="s">
        <v>1640</v>
      </c>
      <c r="D1757" s="86" t="s">
        <v>1214</v>
      </c>
      <c r="E1757" s="91">
        <v>4</v>
      </c>
      <c r="F1757" s="86" t="s">
        <v>24</v>
      </c>
    </row>
    <row r="1758" spans="1:6" ht="15.75" thickBot="1">
      <c r="A1758" s="88">
        <v>6908</v>
      </c>
      <c r="B1758" s="85">
        <v>3631</v>
      </c>
      <c r="C1758" s="86" t="s">
        <v>397</v>
      </c>
      <c r="D1758" s="86" t="s">
        <v>1215</v>
      </c>
      <c r="E1758" s="91">
        <v>3</v>
      </c>
      <c r="F1758" s="86" t="s">
        <v>24</v>
      </c>
    </row>
    <row r="1759" spans="1:6" ht="15.75" thickBot="1">
      <c r="A1759" s="88">
        <v>5352</v>
      </c>
      <c r="B1759" s="85">
        <v>3124</v>
      </c>
      <c r="C1759" s="86" t="s">
        <v>1639</v>
      </c>
      <c r="D1759" s="86" t="s">
        <v>1216</v>
      </c>
      <c r="E1759" s="91">
        <v>1</v>
      </c>
      <c r="F1759" s="86" t="s">
        <v>24</v>
      </c>
    </row>
    <row r="1760" spans="1:6" ht="15.75" thickBot="1">
      <c r="A1760" s="88">
        <v>5353</v>
      </c>
      <c r="B1760" s="85">
        <v>3101</v>
      </c>
      <c r="C1760" s="86" t="s">
        <v>1639</v>
      </c>
      <c r="D1760" s="86" t="s">
        <v>1217</v>
      </c>
      <c r="E1760" s="91">
        <v>1</v>
      </c>
      <c r="F1760" s="86" t="s">
        <v>24</v>
      </c>
    </row>
    <row r="1761" spans="1:6" ht="15.75" thickBot="1">
      <c r="A1761" s="88">
        <v>2059</v>
      </c>
      <c r="B1761" s="85">
        <v>3579</v>
      </c>
      <c r="C1761" s="86" t="s">
        <v>1641</v>
      </c>
      <c r="D1761" s="86" t="s">
        <v>1218</v>
      </c>
      <c r="E1761" s="91">
        <v>5</v>
      </c>
      <c r="F1761" s="86" t="s">
        <v>24</v>
      </c>
    </row>
    <row r="1762" spans="1:6" ht="15.75" thickBot="1">
      <c r="A1762" s="88">
        <v>3059</v>
      </c>
      <c r="B1762" s="85">
        <v>3840</v>
      </c>
      <c r="C1762" s="86" t="s">
        <v>1640</v>
      </c>
      <c r="D1762" s="86" t="s">
        <v>1219</v>
      </c>
      <c r="E1762" s="91">
        <v>3</v>
      </c>
      <c r="F1762" s="86" t="s">
        <v>24</v>
      </c>
    </row>
    <row r="1763" spans="1:6" ht="15.75" thickBot="1">
      <c r="A1763" s="88">
        <v>5378</v>
      </c>
      <c r="B1763" s="85">
        <v>3085</v>
      </c>
      <c r="C1763" s="86" t="s">
        <v>1643</v>
      </c>
      <c r="D1763" s="86" t="s">
        <v>1220</v>
      </c>
      <c r="E1763" s="91">
        <v>1</v>
      </c>
      <c r="F1763" s="86" t="s">
        <v>24</v>
      </c>
    </row>
    <row r="1764" spans="1:6" ht="15.75" thickBot="1">
      <c r="A1764" s="88">
        <v>2346</v>
      </c>
      <c r="B1764" s="85">
        <v>3011</v>
      </c>
      <c r="C1764" s="86" t="s">
        <v>1642</v>
      </c>
      <c r="D1764" s="86" t="s">
        <v>1221</v>
      </c>
      <c r="E1764" s="91">
        <v>1</v>
      </c>
      <c r="F1764" s="86" t="s">
        <v>24</v>
      </c>
    </row>
    <row r="1765" spans="1:6" ht="15.75" thickBot="1">
      <c r="A1765" s="88">
        <v>19493</v>
      </c>
      <c r="B1765" s="85">
        <v>3820</v>
      </c>
      <c r="C1765" s="86" t="s">
        <v>1640</v>
      </c>
      <c r="D1765" s="86" t="s">
        <v>1222</v>
      </c>
      <c r="E1765" s="91">
        <v>4</v>
      </c>
      <c r="F1765" s="86" t="s">
        <v>24</v>
      </c>
    </row>
    <row r="1766" spans="1:6" ht="15.75" thickBot="1">
      <c r="A1766" s="88">
        <v>5413</v>
      </c>
      <c r="B1766" s="85">
        <v>3818</v>
      </c>
      <c r="C1766" s="86" t="s">
        <v>1640</v>
      </c>
      <c r="D1766" s="86" t="s">
        <v>1223</v>
      </c>
      <c r="E1766" s="91">
        <v>4</v>
      </c>
      <c r="F1766" s="86" t="s">
        <v>24</v>
      </c>
    </row>
    <row r="1767" spans="1:6" ht="15.75" thickBot="1">
      <c r="A1767" s="88">
        <v>7467</v>
      </c>
      <c r="B1767" s="85">
        <v>3049</v>
      </c>
      <c r="C1767" s="86" t="s">
        <v>1643</v>
      </c>
      <c r="D1767" s="86" t="s">
        <v>1224</v>
      </c>
      <c r="E1767" s="91">
        <v>1</v>
      </c>
      <c r="F1767" s="86" t="s">
        <v>24</v>
      </c>
    </row>
    <row r="1768" spans="1:6" ht="15.75" thickBot="1">
      <c r="A1768" s="88">
        <v>26572</v>
      </c>
      <c r="B1768" s="85">
        <v>3214</v>
      </c>
      <c r="C1768" s="86" t="s">
        <v>1638</v>
      </c>
      <c r="D1768" s="86" t="s">
        <v>1225</v>
      </c>
      <c r="E1768" s="91">
        <v>1</v>
      </c>
      <c r="F1768" s="86" t="s">
        <v>24</v>
      </c>
    </row>
    <row r="1769" spans="1:6" ht="15.75" thickBot="1">
      <c r="A1769" s="88">
        <v>5913</v>
      </c>
      <c r="B1769" s="85">
        <v>3840</v>
      </c>
      <c r="C1769" s="86" t="s">
        <v>1640</v>
      </c>
      <c r="D1769" s="86" t="s">
        <v>1219</v>
      </c>
      <c r="E1769" s="91">
        <v>3</v>
      </c>
      <c r="F1769" s="86" t="s">
        <v>24</v>
      </c>
    </row>
    <row r="1770" spans="1:6" ht="15.75" thickBot="1">
      <c r="A1770" s="88">
        <v>2630</v>
      </c>
      <c r="B1770" s="85">
        <v>3199</v>
      </c>
      <c r="C1770" s="86" t="s">
        <v>1637</v>
      </c>
      <c r="D1770" s="86" t="s">
        <v>1226</v>
      </c>
      <c r="E1770" s="91">
        <v>1</v>
      </c>
      <c r="F1770" s="86" t="s">
        <v>24</v>
      </c>
    </row>
    <row r="1771" spans="1:6" ht="15.75" thickBot="1">
      <c r="A1771" s="88">
        <v>19354</v>
      </c>
      <c r="B1771" s="85">
        <v>3109</v>
      </c>
      <c r="C1771" s="86" t="s">
        <v>1639</v>
      </c>
      <c r="D1771" s="86" t="s">
        <v>1227</v>
      </c>
      <c r="E1771" s="91">
        <v>1</v>
      </c>
      <c r="F1771" s="86" t="s">
        <v>24</v>
      </c>
    </row>
    <row r="1772" spans="1:6" ht="15.75" thickBot="1">
      <c r="A1772" s="88">
        <v>19315</v>
      </c>
      <c r="B1772" s="85">
        <v>3075</v>
      </c>
      <c r="C1772" s="86" t="s">
        <v>1643</v>
      </c>
      <c r="D1772" s="86" t="s">
        <v>1228</v>
      </c>
      <c r="E1772" s="91">
        <v>1</v>
      </c>
      <c r="F1772" s="86" t="s">
        <v>24</v>
      </c>
    </row>
    <row r="1773" spans="1:6" ht="15.75" thickBot="1">
      <c r="A1773" s="88">
        <v>2954</v>
      </c>
      <c r="B1773" s="85">
        <v>3030</v>
      </c>
      <c r="C1773" s="86" t="s">
        <v>1642</v>
      </c>
      <c r="D1773" s="86" t="s">
        <v>1229</v>
      </c>
      <c r="E1773" s="91">
        <v>1</v>
      </c>
      <c r="F1773" s="86" t="s">
        <v>24</v>
      </c>
    </row>
    <row r="1774" spans="1:6" ht="15.75" thickBot="1">
      <c r="A1774" s="88">
        <v>1913</v>
      </c>
      <c r="B1774" s="85">
        <v>3638</v>
      </c>
      <c r="C1774" s="86" t="s">
        <v>397</v>
      </c>
      <c r="D1774" s="86" t="s">
        <v>1213</v>
      </c>
      <c r="E1774" s="91">
        <v>5</v>
      </c>
      <c r="F1774" s="86" t="s">
        <v>24</v>
      </c>
    </row>
    <row r="1775" spans="1:6" ht="15.75" thickBot="1">
      <c r="A1775" s="88">
        <v>2287</v>
      </c>
      <c r="B1775" s="85">
        <v>3195</v>
      </c>
      <c r="C1775" s="86" t="s">
        <v>1637</v>
      </c>
      <c r="D1775" s="86" t="s">
        <v>1230</v>
      </c>
      <c r="E1775" s="91">
        <v>1</v>
      </c>
      <c r="F1775" s="86" t="s">
        <v>24</v>
      </c>
    </row>
    <row r="1776" spans="1:6" ht="15.75" thickBot="1">
      <c r="A1776" s="88">
        <v>2092</v>
      </c>
      <c r="B1776" s="85">
        <v>3373</v>
      </c>
      <c r="C1776" s="86" t="s">
        <v>1636</v>
      </c>
      <c r="D1776" s="86" t="s">
        <v>1231</v>
      </c>
      <c r="E1776" s="91">
        <v>5</v>
      </c>
      <c r="F1776" s="86" t="s">
        <v>24</v>
      </c>
    </row>
    <row r="1777" spans="1:6" ht="15.75" thickBot="1">
      <c r="A1777" s="88">
        <v>2985</v>
      </c>
      <c r="B1777" s="85">
        <v>3373</v>
      </c>
      <c r="C1777" s="86" t="s">
        <v>1636</v>
      </c>
      <c r="D1777" s="86" t="s">
        <v>1231</v>
      </c>
      <c r="E1777" s="91">
        <v>5</v>
      </c>
      <c r="F1777" s="86" t="s">
        <v>24</v>
      </c>
    </row>
    <row r="1778" spans="1:6" ht="15.75" thickBot="1">
      <c r="A1778" s="88">
        <v>5393</v>
      </c>
      <c r="B1778" s="85">
        <v>3747</v>
      </c>
      <c r="C1778" s="86" t="s">
        <v>397</v>
      </c>
      <c r="D1778" s="86" t="s">
        <v>1173</v>
      </c>
      <c r="E1778" s="91">
        <v>5</v>
      </c>
      <c r="F1778" s="86" t="s">
        <v>24</v>
      </c>
    </row>
    <row r="1779" spans="1:6" ht="15.75" thickBot="1">
      <c r="A1779" s="88">
        <v>2315</v>
      </c>
      <c r="B1779" s="85">
        <v>3216</v>
      </c>
      <c r="C1779" s="86" t="s">
        <v>1638</v>
      </c>
      <c r="D1779" s="86" t="s">
        <v>1172</v>
      </c>
      <c r="E1779" s="91">
        <v>1</v>
      </c>
      <c r="F1779" s="86" t="s">
        <v>24</v>
      </c>
    </row>
    <row r="1780" spans="1:6" ht="15.75" thickBot="1">
      <c r="A1780" s="88">
        <v>2345</v>
      </c>
      <c r="B1780" s="85">
        <v>3174</v>
      </c>
      <c r="C1780" s="86" t="s">
        <v>1637</v>
      </c>
      <c r="D1780" s="86" t="s">
        <v>1232</v>
      </c>
      <c r="E1780" s="91">
        <v>1</v>
      </c>
      <c r="F1780" s="86" t="s">
        <v>24</v>
      </c>
    </row>
    <row r="1781" spans="1:6" ht="15.75" thickBot="1">
      <c r="A1781" s="88">
        <v>1788</v>
      </c>
      <c r="B1781" s="85">
        <v>3124</v>
      </c>
      <c r="C1781" s="86" t="s">
        <v>1639</v>
      </c>
      <c r="D1781" s="86" t="s">
        <v>1233</v>
      </c>
      <c r="E1781" s="91">
        <v>1</v>
      </c>
      <c r="F1781" s="86" t="s">
        <v>24</v>
      </c>
    </row>
    <row r="1782" spans="1:6" ht="15.75" thickBot="1">
      <c r="A1782" s="88">
        <v>2845</v>
      </c>
      <c r="B1782" s="85">
        <v>3046</v>
      </c>
      <c r="C1782" s="86" t="s">
        <v>1643</v>
      </c>
      <c r="D1782" s="86" t="s">
        <v>1234</v>
      </c>
      <c r="E1782" s="91">
        <v>1</v>
      </c>
      <c r="F1782" s="86" t="s">
        <v>24</v>
      </c>
    </row>
    <row r="1783" spans="1:6" ht="15.75" thickBot="1">
      <c r="A1783" s="88">
        <v>1891</v>
      </c>
      <c r="B1783" s="85">
        <v>3931</v>
      </c>
      <c r="C1783" s="86" t="s">
        <v>1637</v>
      </c>
      <c r="D1783" s="86" t="s">
        <v>1235</v>
      </c>
      <c r="E1783" s="91">
        <v>1</v>
      </c>
      <c r="F1783" s="86" t="s">
        <v>24</v>
      </c>
    </row>
    <row r="1784" spans="1:6" ht="15.75" thickBot="1">
      <c r="A1784" s="88">
        <v>1793</v>
      </c>
      <c r="B1784" s="85">
        <v>3844</v>
      </c>
      <c r="C1784" s="86" t="s">
        <v>1640</v>
      </c>
      <c r="D1784" s="86" t="s">
        <v>1236</v>
      </c>
      <c r="E1784" s="91">
        <v>3</v>
      </c>
      <c r="F1784" s="86" t="s">
        <v>24</v>
      </c>
    </row>
    <row r="1785" spans="1:6" ht="15.75" thickBot="1">
      <c r="A1785" s="88">
        <v>1792</v>
      </c>
      <c r="B1785" s="85">
        <v>3055</v>
      </c>
      <c r="C1785" s="86" t="s">
        <v>1643</v>
      </c>
      <c r="D1785" s="86" t="s">
        <v>1205</v>
      </c>
      <c r="E1785" s="91">
        <v>1</v>
      </c>
      <c r="F1785" s="86" t="s">
        <v>24</v>
      </c>
    </row>
    <row r="1786" spans="1:6" ht="15.75" thickBot="1">
      <c r="A1786" s="88">
        <v>1881</v>
      </c>
      <c r="B1786" s="85">
        <v>3161</v>
      </c>
      <c r="C1786" s="86" t="s">
        <v>1637</v>
      </c>
      <c r="D1786" s="86" t="s">
        <v>1187</v>
      </c>
      <c r="E1786" s="91">
        <v>1</v>
      </c>
      <c r="F1786" s="86" t="s">
        <v>24</v>
      </c>
    </row>
    <row r="1787" spans="1:6" ht="15.75" thickBot="1">
      <c r="A1787" s="88">
        <v>2989</v>
      </c>
      <c r="B1787" s="85">
        <v>3028</v>
      </c>
      <c r="C1787" s="86" t="s">
        <v>1642</v>
      </c>
      <c r="D1787" s="86" t="s">
        <v>1178</v>
      </c>
      <c r="E1787" s="91">
        <v>1</v>
      </c>
      <c r="F1787" s="86" t="s">
        <v>24</v>
      </c>
    </row>
    <row r="1788" spans="1:6" ht="15.75" thickBot="1">
      <c r="A1788" s="88">
        <v>1925</v>
      </c>
      <c r="B1788" s="85">
        <v>3138</v>
      </c>
      <c r="C1788" s="86" t="s">
        <v>1639</v>
      </c>
      <c r="D1788" s="86" t="s">
        <v>1237</v>
      </c>
      <c r="E1788" s="91">
        <v>1</v>
      </c>
      <c r="F1788" s="86" t="s">
        <v>24</v>
      </c>
    </row>
    <row r="1789" spans="1:6" ht="15.75" thickBot="1">
      <c r="A1789" s="88">
        <v>1830</v>
      </c>
      <c r="B1789" s="85">
        <v>3556</v>
      </c>
      <c r="C1789" s="86" t="s">
        <v>1641</v>
      </c>
      <c r="D1789" s="86" t="s">
        <v>1238</v>
      </c>
      <c r="E1789" s="91">
        <v>2</v>
      </c>
      <c r="F1789" s="86" t="s">
        <v>24</v>
      </c>
    </row>
    <row r="1790" spans="1:6" ht="15.75" thickBot="1">
      <c r="A1790" s="88">
        <v>1916</v>
      </c>
      <c r="B1790" s="85">
        <v>3555</v>
      </c>
      <c r="C1790" s="86" t="s">
        <v>1641</v>
      </c>
      <c r="D1790" s="86" t="s">
        <v>1239</v>
      </c>
      <c r="E1790" s="91">
        <v>2</v>
      </c>
      <c r="F1790" s="86" t="s">
        <v>24</v>
      </c>
    </row>
    <row r="1791" spans="1:6" ht="15.75" thickBot="1">
      <c r="A1791" s="88">
        <v>1814</v>
      </c>
      <c r="B1791" s="85">
        <v>3199</v>
      </c>
      <c r="C1791" s="86" t="s">
        <v>1637</v>
      </c>
      <c r="D1791" s="86" t="s">
        <v>1240</v>
      </c>
      <c r="E1791" s="91">
        <v>1</v>
      </c>
      <c r="F1791" s="86" t="s">
        <v>24</v>
      </c>
    </row>
    <row r="1792" spans="1:6" ht="15.75" thickBot="1">
      <c r="A1792" s="88">
        <v>25096</v>
      </c>
      <c r="B1792" s="85">
        <v>3550</v>
      </c>
      <c r="C1792" s="86" t="s">
        <v>1641</v>
      </c>
      <c r="D1792" s="86" t="s">
        <v>1241</v>
      </c>
      <c r="E1792" s="91">
        <v>2</v>
      </c>
      <c r="F1792" s="86" t="s">
        <v>24</v>
      </c>
    </row>
    <row r="1793" spans="1:6" ht="15.75" thickBot="1">
      <c r="A1793" s="88">
        <v>8027</v>
      </c>
      <c r="B1793" s="85">
        <v>3931</v>
      </c>
      <c r="C1793" s="86" t="s">
        <v>1637</v>
      </c>
      <c r="D1793" s="86" t="s">
        <v>1235</v>
      </c>
      <c r="E1793" s="91">
        <v>1</v>
      </c>
      <c r="F1793" s="86" t="s">
        <v>24</v>
      </c>
    </row>
    <row r="1794" spans="1:6" ht="15.75" thickBot="1">
      <c r="A1794" s="88">
        <v>27740</v>
      </c>
      <c r="B1794" s="85">
        <v>3101</v>
      </c>
      <c r="C1794" s="86" t="s">
        <v>1639</v>
      </c>
      <c r="D1794" s="86" t="s">
        <v>1217</v>
      </c>
      <c r="E1794" s="91">
        <v>1</v>
      </c>
      <c r="F1794" s="86" t="s">
        <v>24</v>
      </c>
    </row>
    <row r="1795" spans="1:6" ht="15.75" thickBot="1">
      <c r="A1795" s="88">
        <v>5923</v>
      </c>
      <c r="B1795" s="85">
        <v>3082</v>
      </c>
      <c r="C1795" s="86" t="s">
        <v>1643</v>
      </c>
      <c r="D1795" s="86" t="s">
        <v>1242</v>
      </c>
      <c r="E1795" s="91">
        <v>1</v>
      </c>
      <c r="F1795" s="86" t="s">
        <v>24</v>
      </c>
    </row>
    <row r="1796" spans="1:6" ht="15.75" thickBot="1">
      <c r="A1796" s="88">
        <v>2961</v>
      </c>
      <c r="B1796" s="85">
        <v>3350</v>
      </c>
      <c r="C1796" s="86" t="s">
        <v>1636</v>
      </c>
      <c r="D1796" s="86" t="s">
        <v>1243</v>
      </c>
      <c r="E1796" s="91">
        <v>2</v>
      </c>
      <c r="F1796" s="86" t="s">
        <v>24</v>
      </c>
    </row>
    <row r="1797" spans="1:6" ht="15.75" thickBot="1">
      <c r="A1797" s="88">
        <v>2040</v>
      </c>
      <c r="B1797" s="85">
        <v>3722</v>
      </c>
      <c r="C1797" s="86" t="s">
        <v>397</v>
      </c>
      <c r="D1797" s="86" t="s">
        <v>1244</v>
      </c>
      <c r="E1797" s="91">
        <v>5</v>
      </c>
      <c r="F1797" s="86" t="s">
        <v>24</v>
      </c>
    </row>
    <row r="1798" spans="1:6" ht="15.75" thickBot="1">
      <c r="A1798" s="88">
        <v>2895</v>
      </c>
      <c r="B1798" s="85">
        <v>3483</v>
      </c>
      <c r="C1798" s="86" t="s">
        <v>1641</v>
      </c>
      <c r="D1798" s="86" t="s">
        <v>1245</v>
      </c>
      <c r="E1798" s="91">
        <v>5</v>
      </c>
      <c r="F1798" s="86" t="s">
        <v>24</v>
      </c>
    </row>
    <row r="1799" spans="1:6" ht="15.75" thickBot="1">
      <c r="A1799" s="88">
        <v>5198</v>
      </c>
      <c r="B1799" s="85">
        <v>3107</v>
      </c>
      <c r="C1799" s="86" t="s">
        <v>1639</v>
      </c>
      <c r="D1799" s="86" t="s">
        <v>1246</v>
      </c>
      <c r="E1799" s="91">
        <v>1</v>
      </c>
      <c r="F1799" s="86" t="s">
        <v>24</v>
      </c>
    </row>
    <row r="1800" spans="1:6" ht="15.75" thickBot="1">
      <c r="A1800" s="88">
        <v>1995</v>
      </c>
      <c r="B1800" s="85">
        <v>3192</v>
      </c>
      <c r="C1800" s="86" t="s">
        <v>1637</v>
      </c>
      <c r="D1800" s="86" t="s">
        <v>1167</v>
      </c>
      <c r="E1800" s="91">
        <v>1</v>
      </c>
      <c r="F1800" s="86" t="s">
        <v>24</v>
      </c>
    </row>
    <row r="1801" spans="1:6" ht="15.75" thickBot="1">
      <c r="A1801" s="88">
        <v>5990</v>
      </c>
      <c r="B1801" s="85">
        <v>3138</v>
      </c>
      <c r="C1801" s="86" t="s">
        <v>1639</v>
      </c>
      <c r="D1801" s="86" t="s">
        <v>1237</v>
      </c>
      <c r="E1801" s="91">
        <v>1</v>
      </c>
      <c r="F1801" s="86" t="s">
        <v>24</v>
      </c>
    </row>
    <row r="1802" spans="1:6" ht="15.75" thickBot="1">
      <c r="A1802" s="88">
        <v>1884</v>
      </c>
      <c r="B1802" s="85">
        <v>3128</v>
      </c>
      <c r="C1802" s="86" t="s">
        <v>1639</v>
      </c>
      <c r="D1802" s="86" t="s">
        <v>1247</v>
      </c>
      <c r="E1802" s="91">
        <v>1</v>
      </c>
      <c r="F1802" s="86" t="s">
        <v>24</v>
      </c>
    </row>
    <row r="1803" spans="1:6" ht="15.75" thickBot="1">
      <c r="A1803" s="88">
        <v>5275</v>
      </c>
      <c r="B1803" s="85">
        <v>3127</v>
      </c>
      <c r="C1803" s="86" t="s">
        <v>1639</v>
      </c>
      <c r="D1803" s="86" t="s">
        <v>1198</v>
      </c>
      <c r="E1803" s="91">
        <v>1</v>
      </c>
      <c r="F1803" s="86" t="s">
        <v>24</v>
      </c>
    </row>
    <row r="1804" spans="1:6" ht="15.75" thickBot="1">
      <c r="A1804" s="88">
        <v>5417</v>
      </c>
      <c r="B1804" s="85">
        <v>3196</v>
      </c>
      <c r="C1804" s="86" t="s">
        <v>1637</v>
      </c>
      <c r="D1804" s="86" t="s">
        <v>1248</v>
      </c>
      <c r="E1804" s="91">
        <v>1</v>
      </c>
      <c r="F1804" s="86" t="s">
        <v>24</v>
      </c>
    </row>
    <row r="1805" spans="1:6" ht="15.75" thickBot="1">
      <c r="A1805" s="88">
        <v>2130</v>
      </c>
      <c r="B1805" s="85">
        <v>3145</v>
      </c>
      <c r="C1805" s="86" t="s">
        <v>1637</v>
      </c>
      <c r="D1805" s="86" t="s">
        <v>1194</v>
      </c>
      <c r="E1805" s="91">
        <v>1</v>
      </c>
      <c r="F1805" s="86" t="s">
        <v>24</v>
      </c>
    </row>
    <row r="1806" spans="1:6" ht="15.75" thickBot="1">
      <c r="A1806" s="88">
        <v>3041</v>
      </c>
      <c r="B1806" s="85">
        <v>3142</v>
      </c>
      <c r="C1806" s="86" t="s">
        <v>1637</v>
      </c>
      <c r="D1806" s="86" t="s">
        <v>1249</v>
      </c>
      <c r="E1806" s="91">
        <v>1</v>
      </c>
      <c r="F1806" s="86" t="s">
        <v>24</v>
      </c>
    </row>
    <row r="1807" spans="1:6" ht="15.75" thickBot="1">
      <c r="A1807" s="88">
        <v>2154</v>
      </c>
      <c r="B1807" s="85">
        <v>3195</v>
      </c>
      <c r="C1807" s="86" t="s">
        <v>1637</v>
      </c>
      <c r="D1807" s="86" t="s">
        <v>1230</v>
      </c>
      <c r="E1807" s="91">
        <v>1</v>
      </c>
      <c r="F1807" s="86" t="s">
        <v>24</v>
      </c>
    </row>
    <row r="1808" spans="1:6" ht="15.75" thickBot="1">
      <c r="A1808" s="88">
        <v>2675</v>
      </c>
      <c r="B1808" s="85">
        <v>3196</v>
      </c>
      <c r="C1808" s="86" t="s">
        <v>1637</v>
      </c>
      <c r="D1808" s="86" t="s">
        <v>1248</v>
      </c>
      <c r="E1808" s="91">
        <v>1</v>
      </c>
      <c r="F1808" s="86" t="s">
        <v>24</v>
      </c>
    </row>
    <row r="1809" spans="1:6" ht="15.75" thickBot="1">
      <c r="A1809" s="88">
        <v>5284</v>
      </c>
      <c r="B1809" s="85">
        <v>3046</v>
      </c>
      <c r="C1809" s="86" t="s">
        <v>1643</v>
      </c>
      <c r="D1809" s="86" t="s">
        <v>1234</v>
      </c>
      <c r="E1809" s="91">
        <v>1</v>
      </c>
      <c r="F1809" s="86" t="s">
        <v>24</v>
      </c>
    </row>
    <row r="1810" spans="1:6" ht="15.75" thickBot="1">
      <c r="A1810" s="88">
        <v>5925</v>
      </c>
      <c r="B1810" s="85">
        <v>3922</v>
      </c>
      <c r="C1810" s="86" t="s">
        <v>1640</v>
      </c>
      <c r="D1810" s="86" t="s">
        <v>1214</v>
      </c>
      <c r="E1810" s="91">
        <v>4</v>
      </c>
      <c r="F1810" s="86" t="s">
        <v>24</v>
      </c>
    </row>
    <row r="1811" spans="1:6" ht="15.75" thickBot="1">
      <c r="A1811" s="88">
        <v>5711</v>
      </c>
      <c r="B1811" s="85">
        <v>3170</v>
      </c>
      <c r="C1811" s="86" t="s">
        <v>1639</v>
      </c>
      <c r="D1811" s="86" t="s">
        <v>1250</v>
      </c>
      <c r="E1811" s="91">
        <v>1</v>
      </c>
      <c r="F1811" s="86" t="s">
        <v>24</v>
      </c>
    </row>
    <row r="1812" spans="1:6" ht="15.75" thickBot="1">
      <c r="A1812" s="88">
        <v>8042</v>
      </c>
      <c r="B1812" s="85">
        <v>3101</v>
      </c>
      <c r="C1812" s="86" t="s">
        <v>1639</v>
      </c>
      <c r="D1812" s="86" t="s">
        <v>1217</v>
      </c>
      <c r="E1812" s="91">
        <v>1</v>
      </c>
      <c r="F1812" s="86" t="s">
        <v>24</v>
      </c>
    </row>
    <row r="1813" spans="1:6" ht="15.75" thickBot="1">
      <c r="A1813" s="88">
        <v>2679</v>
      </c>
      <c r="B1813" s="85">
        <v>3072</v>
      </c>
      <c r="C1813" s="86" t="s">
        <v>1643</v>
      </c>
      <c r="D1813" s="86" t="s">
        <v>1251</v>
      </c>
      <c r="E1813" s="91">
        <v>1</v>
      </c>
      <c r="F1813" s="86" t="s">
        <v>24</v>
      </c>
    </row>
    <row r="1814" spans="1:6" ht="15.75" thickBot="1">
      <c r="A1814" s="88">
        <v>1779</v>
      </c>
      <c r="B1814" s="85">
        <v>3079</v>
      </c>
      <c r="C1814" s="86" t="s">
        <v>1643</v>
      </c>
      <c r="D1814" s="86" t="s">
        <v>1252</v>
      </c>
      <c r="E1814" s="91">
        <v>1</v>
      </c>
      <c r="F1814" s="86" t="s">
        <v>24</v>
      </c>
    </row>
    <row r="1815" spans="1:6" ht="15.75" thickBot="1">
      <c r="A1815" s="88">
        <v>5942</v>
      </c>
      <c r="B1815" s="85">
        <v>3191</v>
      </c>
      <c r="C1815" s="86" t="s">
        <v>1637</v>
      </c>
      <c r="D1815" s="86" t="s">
        <v>1253</v>
      </c>
      <c r="E1815" s="91">
        <v>1</v>
      </c>
      <c r="F1815" s="86" t="s">
        <v>24</v>
      </c>
    </row>
    <row r="1816" spans="1:6" ht="15.75" thickBot="1">
      <c r="A1816" s="88">
        <v>1929</v>
      </c>
      <c r="B1816" s="85">
        <v>3133</v>
      </c>
      <c r="C1816" s="86" t="s">
        <v>1639</v>
      </c>
      <c r="D1816" s="86" t="s">
        <v>1254</v>
      </c>
      <c r="E1816" s="91">
        <v>1</v>
      </c>
      <c r="F1816" s="86" t="s">
        <v>24</v>
      </c>
    </row>
    <row r="1817" spans="1:6" ht="15.75" thickBot="1">
      <c r="A1817" s="88">
        <v>5463</v>
      </c>
      <c r="B1817" s="85">
        <v>3046</v>
      </c>
      <c r="C1817" s="86" t="s">
        <v>1643</v>
      </c>
      <c r="D1817" s="86" t="s">
        <v>1234</v>
      </c>
      <c r="E1817" s="91">
        <v>1</v>
      </c>
      <c r="F1817" s="86" t="s">
        <v>24</v>
      </c>
    </row>
    <row r="1818" spans="1:6" ht="15.75" thickBot="1">
      <c r="A1818" s="88">
        <v>25042</v>
      </c>
      <c r="B1818" s="85">
        <v>3167</v>
      </c>
      <c r="C1818" s="86" t="s">
        <v>1639</v>
      </c>
      <c r="D1818" s="86" t="s">
        <v>1255</v>
      </c>
      <c r="E1818" s="91">
        <v>1</v>
      </c>
      <c r="F1818" s="86" t="s">
        <v>24</v>
      </c>
    </row>
    <row r="1819" spans="1:6" ht="15.75" thickBot="1">
      <c r="A1819" s="88">
        <v>5175</v>
      </c>
      <c r="B1819" s="85">
        <v>3034</v>
      </c>
      <c r="C1819" s="86" t="s">
        <v>1642</v>
      </c>
      <c r="D1819" s="86" t="s">
        <v>1256</v>
      </c>
      <c r="E1819" s="91">
        <v>1</v>
      </c>
      <c r="F1819" s="86" t="s">
        <v>24</v>
      </c>
    </row>
    <row r="1820" spans="1:6" ht="15.75" thickBot="1">
      <c r="A1820" s="88">
        <v>6916</v>
      </c>
      <c r="B1820" s="85">
        <v>3149</v>
      </c>
      <c r="C1820" s="86" t="s">
        <v>1639</v>
      </c>
      <c r="D1820" s="86" t="s">
        <v>1257</v>
      </c>
      <c r="E1820" s="91">
        <v>1</v>
      </c>
      <c r="F1820" s="86" t="s">
        <v>24</v>
      </c>
    </row>
    <row r="1821" spans="1:6" ht="15.75" thickBot="1">
      <c r="A1821" s="88">
        <v>2776</v>
      </c>
      <c r="B1821" s="85">
        <v>3186</v>
      </c>
      <c r="C1821" s="86" t="s">
        <v>1637</v>
      </c>
      <c r="D1821" s="86" t="s">
        <v>1184</v>
      </c>
      <c r="E1821" s="91">
        <v>1</v>
      </c>
      <c r="F1821" s="86" t="s">
        <v>24</v>
      </c>
    </row>
    <row r="1822" spans="1:6" ht="15.75" thickBot="1">
      <c r="A1822" s="88">
        <v>23184</v>
      </c>
      <c r="B1822" s="85">
        <v>3161</v>
      </c>
      <c r="C1822" s="86" t="s">
        <v>1637</v>
      </c>
      <c r="D1822" s="86" t="s">
        <v>1187</v>
      </c>
      <c r="E1822" s="91">
        <v>1</v>
      </c>
      <c r="F1822" s="86" t="s">
        <v>24</v>
      </c>
    </row>
    <row r="1823" spans="1:6" ht="15.75" thickBot="1">
      <c r="A1823" s="88">
        <v>5361</v>
      </c>
      <c r="B1823" s="85">
        <v>3106</v>
      </c>
      <c r="C1823" s="86" t="s">
        <v>1639</v>
      </c>
      <c r="D1823" s="86" t="s">
        <v>1199</v>
      </c>
      <c r="E1823" s="91">
        <v>1</v>
      </c>
      <c r="F1823" s="86" t="s">
        <v>24</v>
      </c>
    </row>
    <row r="1824" spans="1:6" ht="15.75" thickBot="1">
      <c r="A1824" s="88">
        <v>5803</v>
      </c>
      <c r="B1824" s="85">
        <v>3136</v>
      </c>
      <c r="C1824" s="86" t="s">
        <v>1639</v>
      </c>
      <c r="D1824" s="86" t="s">
        <v>1258</v>
      </c>
      <c r="E1824" s="91">
        <v>1</v>
      </c>
      <c r="F1824" s="86" t="s">
        <v>24</v>
      </c>
    </row>
    <row r="1825" spans="1:6" ht="15.75" thickBot="1">
      <c r="A1825" s="88">
        <v>5926</v>
      </c>
      <c r="B1825" s="85">
        <v>3082</v>
      </c>
      <c r="C1825" s="86" t="s">
        <v>1643</v>
      </c>
      <c r="D1825" s="86" t="s">
        <v>1242</v>
      </c>
      <c r="E1825" s="91">
        <v>1</v>
      </c>
      <c r="F1825" s="86" t="s">
        <v>24</v>
      </c>
    </row>
    <row r="1826" spans="1:6" ht="15.75" thickBot="1">
      <c r="A1826" s="88">
        <v>6466</v>
      </c>
      <c r="B1826" s="85">
        <v>3124</v>
      </c>
      <c r="C1826" s="86" t="s">
        <v>1639</v>
      </c>
      <c r="D1826" s="86" t="s">
        <v>1233</v>
      </c>
      <c r="E1826" s="91">
        <v>1</v>
      </c>
      <c r="F1826" s="86" t="s">
        <v>24</v>
      </c>
    </row>
    <row r="1827" spans="1:6" ht="15.75" thickBot="1">
      <c r="A1827" s="88">
        <v>2781</v>
      </c>
      <c r="B1827" s="85">
        <v>3126</v>
      </c>
      <c r="C1827" s="86" t="s">
        <v>1639</v>
      </c>
      <c r="D1827" s="86" t="s">
        <v>1233</v>
      </c>
      <c r="E1827" s="91">
        <v>1</v>
      </c>
      <c r="F1827" s="86" t="s">
        <v>24</v>
      </c>
    </row>
    <row r="1828" spans="1:6" ht="15.75" thickBot="1">
      <c r="A1828" s="88">
        <v>5478</v>
      </c>
      <c r="B1828" s="85">
        <v>3020</v>
      </c>
      <c r="C1828" s="86" t="s">
        <v>1642</v>
      </c>
      <c r="D1828" s="86" t="s">
        <v>1259</v>
      </c>
      <c r="E1828" s="91">
        <v>1</v>
      </c>
      <c r="F1828" s="86" t="s">
        <v>24</v>
      </c>
    </row>
    <row r="1829" spans="1:6" ht="15.75" thickBot="1">
      <c r="A1829" s="88">
        <v>5940</v>
      </c>
      <c r="B1829" s="85">
        <v>3070</v>
      </c>
      <c r="C1829" s="86" t="s">
        <v>1643</v>
      </c>
      <c r="D1829" s="86" t="s">
        <v>1260</v>
      </c>
      <c r="E1829" s="91">
        <v>1</v>
      </c>
      <c r="F1829" s="86" t="s">
        <v>24</v>
      </c>
    </row>
    <row r="1830" spans="1:6" ht="15.75" thickBot="1">
      <c r="A1830" s="88">
        <v>5988</v>
      </c>
      <c r="B1830" s="85">
        <v>3764</v>
      </c>
      <c r="C1830" s="86" t="s">
        <v>397</v>
      </c>
      <c r="D1830" s="86" t="s">
        <v>1261</v>
      </c>
      <c r="E1830" s="91">
        <v>4</v>
      </c>
      <c r="F1830" s="86" t="s">
        <v>24</v>
      </c>
    </row>
    <row r="1831" spans="1:6" ht="15.75" thickBot="1">
      <c r="A1831" s="88">
        <v>2028</v>
      </c>
      <c r="B1831" s="85">
        <v>3700</v>
      </c>
      <c r="C1831" s="86" t="s">
        <v>397</v>
      </c>
      <c r="D1831" s="86" t="s">
        <v>1262</v>
      </c>
      <c r="E1831" s="91">
        <v>5</v>
      </c>
      <c r="F1831" s="86" t="s">
        <v>24</v>
      </c>
    </row>
    <row r="1832" spans="1:6" ht="15.75" thickBot="1">
      <c r="A1832" s="88">
        <v>2919</v>
      </c>
      <c r="B1832" s="85">
        <v>3537</v>
      </c>
      <c r="C1832" s="86" t="s">
        <v>1641</v>
      </c>
      <c r="D1832" s="86" t="s">
        <v>1263</v>
      </c>
      <c r="E1832" s="91">
        <v>5</v>
      </c>
      <c r="F1832" s="86" t="s">
        <v>24</v>
      </c>
    </row>
    <row r="1833" spans="1:6" ht="15.75" thickBot="1">
      <c r="A1833" s="88">
        <v>2055</v>
      </c>
      <c r="B1833" s="85">
        <v>3537</v>
      </c>
      <c r="C1833" s="86" t="s">
        <v>1641</v>
      </c>
      <c r="D1833" s="86" t="s">
        <v>1263</v>
      </c>
      <c r="E1833" s="91">
        <v>5</v>
      </c>
      <c r="F1833" s="86" t="s">
        <v>24</v>
      </c>
    </row>
    <row r="1834" spans="1:6" ht="15.75" thickBot="1">
      <c r="A1834" s="88">
        <v>2777</v>
      </c>
      <c r="B1834" s="85">
        <v>3155</v>
      </c>
      <c r="C1834" s="86" t="s">
        <v>1639</v>
      </c>
      <c r="D1834" s="86" t="s">
        <v>1264</v>
      </c>
      <c r="E1834" s="91">
        <v>1</v>
      </c>
      <c r="F1834" s="86" t="s">
        <v>24</v>
      </c>
    </row>
    <row r="1835" spans="1:6" ht="15.75" thickBot="1">
      <c r="A1835" s="88">
        <v>2983</v>
      </c>
      <c r="B1835" s="85">
        <v>3056</v>
      </c>
      <c r="C1835" s="86" t="s">
        <v>1643</v>
      </c>
      <c r="D1835" s="86" t="s">
        <v>1265</v>
      </c>
      <c r="E1835" s="91">
        <v>1</v>
      </c>
      <c r="F1835" s="86" t="s">
        <v>24</v>
      </c>
    </row>
    <row r="1836" spans="1:6" ht="15.75" thickBot="1">
      <c r="A1836" s="88">
        <v>2619</v>
      </c>
      <c r="B1836" s="85">
        <v>3220</v>
      </c>
      <c r="C1836" s="86" t="s">
        <v>1638</v>
      </c>
      <c r="D1836" s="86" t="s">
        <v>1266</v>
      </c>
      <c r="E1836" s="91">
        <v>1</v>
      </c>
      <c r="F1836" s="86" t="s">
        <v>24</v>
      </c>
    </row>
    <row r="1837" spans="1:6" ht="15.75" thickBot="1">
      <c r="A1837" s="88">
        <v>3018</v>
      </c>
      <c r="B1837" s="85">
        <v>3163</v>
      </c>
      <c r="C1837" s="86" t="s">
        <v>1637</v>
      </c>
      <c r="D1837" s="86" t="s">
        <v>1267</v>
      </c>
      <c r="E1837" s="91">
        <v>1</v>
      </c>
      <c r="F1837" s="86" t="s">
        <v>24</v>
      </c>
    </row>
    <row r="1838" spans="1:6" ht="15.75" thickBot="1">
      <c r="A1838" s="88">
        <v>2067</v>
      </c>
      <c r="B1838" s="85">
        <v>3068</v>
      </c>
      <c r="C1838" s="86" t="s">
        <v>1643</v>
      </c>
      <c r="D1838" s="86" t="s">
        <v>1180</v>
      </c>
      <c r="E1838" s="91">
        <v>1</v>
      </c>
      <c r="F1838" s="86" t="s">
        <v>24</v>
      </c>
    </row>
    <row r="1839" spans="1:6" ht="15.75" thickBot="1">
      <c r="A1839" s="88">
        <v>2229</v>
      </c>
      <c r="B1839" s="85">
        <v>3722</v>
      </c>
      <c r="C1839" s="86" t="s">
        <v>397</v>
      </c>
      <c r="D1839" s="86" t="s">
        <v>1244</v>
      </c>
      <c r="E1839" s="91">
        <v>5</v>
      </c>
      <c r="F1839" s="86" t="s">
        <v>24</v>
      </c>
    </row>
    <row r="1840" spans="1:6" ht="15.75" thickBot="1">
      <c r="A1840" s="88">
        <v>19293</v>
      </c>
      <c r="B1840" s="85">
        <v>3356</v>
      </c>
      <c r="C1840" s="86" t="s">
        <v>1636</v>
      </c>
      <c r="D1840" s="86" t="s">
        <v>1268</v>
      </c>
      <c r="E1840" s="91">
        <v>2</v>
      </c>
      <c r="F1840" s="86" t="s">
        <v>24</v>
      </c>
    </row>
    <row r="1841" spans="1:6" ht="15.75" thickBot="1">
      <c r="A1841" s="88">
        <v>5392</v>
      </c>
      <c r="B1841" s="85">
        <v>3216</v>
      </c>
      <c r="C1841" s="86" t="s">
        <v>1638</v>
      </c>
      <c r="D1841" s="86" t="s">
        <v>1269</v>
      </c>
      <c r="E1841" s="91">
        <v>1</v>
      </c>
      <c r="F1841" s="86" t="s">
        <v>24</v>
      </c>
    </row>
    <row r="1842" spans="1:6" ht="15.75" thickBot="1">
      <c r="A1842" s="88">
        <v>2839</v>
      </c>
      <c r="B1842" s="85">
        <v>3224</v>
      </c>
      <c r="C1842" s="86" t="s">
        <v>1638</v>
      </c>
      <c r="D1842" s="86" t="s">
        <v>1270</v>
      </c>
      <c r="E1842" s="91">
        <v>1</v>
      </c>
      <c r="F1842" s="86" t="s">
        <v>24</v>
      </c>
    </row>
    <row r="1843" spans="1:6" ht="15.75" thickBot="1">
      <c r="A1843" s="88">
        <v>5305</v>
      </c>
      <c r="B1843" s="85">
        <v>3550</v>
      </c>
      <c r="C1843" s="86" t="s">
        <v>1641</v>
      </c>
      <c r="D1843" s="86" t="s">
        <v>1271</v>
      </c>
      <c r="E1843" s="91">
        <v>2</v>
      </c>
      <c r="F1843" s="86" t="s">
        <v>24</v>
      </c>
    </row>
    <row r="1844" spans="1:6" ht="15.75" thickBot="1">
      <c r="A1844" s="88">
        <v>5673</v>
      </c>
      <c r="B1844" s="85">
        <v>3804</v>
      </c>
      <c r="C1844" s="86" t="s">
        <v>1637</v>
      </c>
      <c r="D1844" s="86" t="s">
        <v>1272</v>
      </c>
      <c r="E1844" s="91">
        <v>1</v>
      </c>
      <c r="F1844" s="86" t="s">
        <v>24</v>
      </c>
    </row>
    <row r="1845" spans="1:6" ht="15.75" thickBot="1">
      <c r="A1845" s="88">
        <v>2831</v>
      </c>
      <c r="B1845" s="85">
        <v>3196</v>
      </c>
      <c r="C1845" s="86" t="s">
        <v>1637</v>
      </c>
      <c r="D1845" s="86" t="s">
        <v>1248</v>
      </c>
      <c r="E1845" s="91">
        <v>1</v>
      </c>
      <c r="F1845" s="86" t="s">
        <v>24</v>
      </c>
    </row>
    <row r="1846" spans="1:6" ht="15.75" thickBot="1">
      <c r="A1846" s="88">
        <v>5200</v>
      </c>
      <c r="B1846" s="85">
        <v>3162</v>
      </c>
      <c r="C1846" s="86" t="s">
        <v>1637</v>
      </c>
      <c r="D1846" s="86" t="s">
        <v>1273</v>
      </c>
      <c r="E1846" s="91">
        <v>1</v>
      </c>
      <c r="F1846" s="86" t="s">
        <v>24</v>
      </c>
    </row>
    <row r="1847" spans="1:6" ht="15.75" thickBot="1">
      <c r="A1847" s="88">
        <v>6494</v>
      </c>
      <c r="B1847" s="85">
        <v>3168</v>
      </c>
      <c r="C1847" s="86" t="s">
        <v>1639</v>
      </c>
      <c r="D1847" s="86" t="s">
        <v>1274</v>
      </c>
      <c r="E1847" s="91">
        <v>1</v>
      </c>
      <c r="F1847" s="86" t="s">
        <v>24</v>
      </c>
    </row>
    <row r="1848" spans="1:6" ht="15.75" thickBot="1">
      <c r="A1848" s="88">
        <v>2707</v>
      </c>
      <c r="B1848" s="85">
        <v>3058</v>
      </c>
      <c r="C1848" s="86" t="s">
        <v>1643</v>
      </c>
      <c r="D1848" s="86" t="s">
        <v>1275</v>
      </c>
      <c r="E1848" s="91">
        <v>1</v>
      </c>
      <c r="F1848" s="86" t="s">
        <v>24</v>
      </c>
    </row>
    <row r="1849" spans="1:6" ht="15.75" thickBot="1">
      <c r="A1849" s="88">
        <v>2801</v>
      </c>
      <c r="B1849" s="85">
        <v>3136</v>
      </c>
      <c r="C1849" s="86" t="s">
        <v>1639</v>
      </c>
      <c r="D1849" s="86" t="s">
        <v>1208</v>
      </c>
      <c r="E1849" s="91">
        <v>1</v>
      </c>
      <c r="F1849" s="86" t="s">
        <v>24</v>
      </c>
    </row>
    <row r="1850" spans="1:6" ht="15.75" thickBot="1">
      <c r="A1850" s="88">
        <v>2678</v>
      </c>
      <c r="B1850" s="85">
        <v>3111</v>
      </c>
      <c r="C1850" s="86" t="s">
        <v>1639</v>
      </c>
      <c r="D1850" s="86" t="s">
        <v>1276</v>
      </c>
      <c r="E1850" s="91">
        <v>1</v>
      </c>
      <c r="F1850" s="86" t="s">
        <v>24</v>
      </c>
    </row>
    <row r="1851" spans="1:6" ht="15.75" thickBot="1">
      <c r="A1851" s="88">
        <v>6836</v>
      </c>
      <c r="B1851" s="85">
        <v>3875</v>
      </c>
      <c r="C1851" s="86" t="s">
        <v>1640</v>
      </c>
      <c r="D1851" s="86" t="s">
        <v>1211</v>
      </c>
      <c r="E1851" s="91">
        <v>4</v>
      </c>
      <c r="F1851" s="86" t="s">
        <v>24</v>
      </c>
    </row>
    <row r="1852" spans="1:6" ht="15.75" thickBot="1">
      <c r="A1852" s="88">
        <v>8026</v>
      </c>
      <c r="B1852" s="85">
        <v>3564</v>
      </c>
      <c r="C1852" s="86" t="s">
        <v>1641</v>
      </c>
      <c r="D1852" s="86" t="s">
        <v>1277</v>
      </c>
      <c r="E1852" s="91">
        <v>3</v>
      </c>
      <c r="F1852" s="86" t="s">
        <v>24</v>
      </c>
    </row>
    <row r="1853" spans="1:6" ht="15.75" thickBot="1">
      <c r="A1853" s="88">
        <v>5702</v>
      </c>
      <c r="B1853" s="85">
        <v>3088</v>
      </c>
      <c r="C1853" s="86" t="s">
        <v>1643</v>
      </c>
      <c r="D1853" s="86" t="s">
        <v>1207</v>
      </c>
      <c r="E1853" s="91">
        <v>1</v>
      </c>
      <c r="F1853" s="86" t="s">
        <v>24</v>
      </c>
    </row>
    <row r="1854" spans="1:6" ht="15.75" thickBot="1">
      <c r="A1854" s="88">
        <v>6491</v>
      </c>
      <c r="B1854" s="85">
        <v>3444</v>
      </c>
      <c r="C1854" s="86" t="s">
        <v>1641</v>
      </c>
      <c r="D1854" s="86" t="s">
        <v>1278</v>
      </c>
      <c r="E1854" s="91">
        <v>5</v>
      </c>
      <c r="F1854" s="86" t="s">
        <v>24</v>
      </c>
    </row>
    <row r="1855" spans="1:6" ht="15.75" thickBot="1">
      <c r="A1855" s="88">
        <v>6835</v>
      </c>
      <c r="B1855" s="85">
        <v>3500</v>
      </c>
      <c r="C1855" s="86" t="s">
        <v>1641</v>
      </c>
      <c r="D1855" s="86" t="s">
        <v>1279</v>
      </c>
      <c r="E1855" s="91">
        <v>3</v>
      </c>
      <c r="F1855" s="86" t="s">
        <v>24</v>
      </c>
    </row>
    <row r="1856" spans="1:6" ht="15.75" thickBot="1">
      <c r="A1856" s="88">
        <v>6837</v>
      </c>
      <c r="B1856" s="85">
        <v>3305</v>
      </c>
      <c r="C1856" s="86" t="s">
        <v>1638</v>
      </c>
      <c r="D1856" s="86" t="s">
        <v>1280</v>
      </c>
      <c r="E1856" s="91">
        <v>4</v>
      </c>
      <c r="F1856" s="86" t="s">
        <v>24</v>
      </c>
    </row>
    <row r="1857" spans="1:6" ht="15.75" thickBot="1">
      <c r="A1857" s="88">
        <v>2846</v>
      </c>
      <c r="B1857" s="85">
        <v>3752</v>
      </c>
      <c r="C1857" s="86" t="s">
        <v>1643</v>
      </c>
      <c r="D1857" s="86" t="s">
        <v>1281</v>
      </c>
      <c r="E1857" s="91">
        <v>1</v>
      </c>
      <c r="F1857" s="86" t="s">
        <v>24</v>
      </c>
    </row>
    <row r="1858" spans="1:6" ht="15.75" thickBot="1">
      <c r="A1858" s="88">
        <v>19281</v>
      </c>
      <c r="B1858" s="85">
        <v>3106</v>
      </c>
      <c r="C1858" s="86" t="s">
        <v>1639</v>
      </c>
      <c r="D1858" s="86" t="s">
        <v>1199</v>
      </c>
      <c r="E1858" s="91">
        <v>1</v>
      </c>
      <c r="F1858" s="86" t="s">
        <v>24</v>
      </c>
    </row>
    <row r="1859" spans="1:6" ht="15.75" thickBot="1">
      <c r="A1859" s="88">
        <v>8025</v>
      </c>
      <c r="B1859" s="85">
        <v>3844</v>
      </c>
      <c r="C1859" s="86" t="s">
        <v>1640</v>
      </c>
      <c r="D1859" s="86" t="s">
        <v>1236</v>
      </c>
      <c r="E1859" s="91">
        <v>3</v>
      </c>
      <c r="F1859" s="86" t="s">
        <v>24</v>
      </c>
    </row>
    <row r="1860" spans="1:6" ht="15.75" thickBot="1">
      <c r="A1860" s="88">
        <v>2146</v>
      </c>
      <c r="B1860" s="85">
        <v>3181</v>
      </c>
      <c r="C1860" s="86" t="s">
        <v>1637</v>
      </c>
      <c r="D1860" s="86" t="s">
        <v>1282</v>
      </c>
      <c r="E1860" s="91">
        <v>1</v>
      </c>
      <c r="F1860" s="86" t="s">
        <v>24</v>
      </c>
    </row>
    <row r="1861" spans="1:6" ht="15.75" thickBot="1">
      <c r="A1861" s="88">
        <v>2824</v>
      </c>
      <c r="B1861" s="85">
        <v>3690</v>
      </c>
      <c r="C1861" s="86" t="s">
        <v>397</v>
      </c>
      <c r="D1861" s="86" t="s">
        <v>1283</v>
      </c>
      <c r="E1861" s="91">
        <v>2</v>
      </c>
      <c r="F1861" s="86" t="s">
        <v>24</v>
      </c>
    </row>
    <row r="1862" spans="1:6" ht="15.75" thickBot="1">
      <c r="A1862" s="88">
        <v>2728</v>
      </c>
      <c r="B1862" s="85">
        <v>3442</v>
      </c>
      <c r="C1862" s="86" t="s">
        <v>1641</v>
      </c>
      <c r="D1862" s="86" t="s">
        <v>1284</v>
      </c>
      <c r="E1862" s="91">
        <v>5</v>
      </c>
      <c r="F1862" s="86" t="s">
        <v>24</v>
      </c>
    </row>
    <row r="1863" spans="1:6" ht="15.75" thickBot="1">
      <c r="A1863" s="88">
        <v>2327</v>
      </c>
      <c r="B1863" s="85">
        <v>3147</v>
      </c>
      <c r="C1863" s="86" t="s">
        <v>1639</v>
      </c>
      <c r="D1863" s="86" t="s">
        <v>1285</v>
      </c>
      <c r="E1863" s="91">
        <v>1</v>
      </c>
      <c r="F1863" s="86" t="s">
        <v>24</v>
      </c>
    </row>
    <row r="1864" spans="1:6" ht="15.75" thickBot="1">
      <c r="A1864" s="88">
        <v>2950</v>
      </c>
      <c r="B1864" s="85">
        <v>3764</v>
      </c>
      <c r="C1864" s="86" t="s">
        <v>397</v>
      </c>
      <c r="D1864" s="86" t="s">
        <v>1261</v>
      </c>
      <c r="E1864" s="91">
        <v>4</v>
      </c>
      <c r="F1864" s="86" t="s">
        <v>24</v>
      </c>
    </row>
    <row r="1865" spans="1:6" ht="15.75" thickBot="1">
      <c r="A1865" s="88">
        <v>5931</v>
      </c>
      <c r="B1865" s="85">
        <v>3124</v>
      </c>
      <c r="C1865" s="86" t="s">
        <v>1639</v>
      </c>
      <c r="D1865" s="86" t="s">
        <v>1233</v>
      </c>
      <c r="E1865" s="91">
        <v>1</v>
      </c>
      <c r="F1865" s="86" t="s">
        <v>24</v>
      </c>
    </row>
    <row r="1866" spans="1:6" ht="15.75" thickBot="1">
      <c r="A1866" s="88">
        <v>19305</v>
      </c>
      <c r="B1866" s="85">
        <v>3124</v>
      </c>
      <c r="C1866" s="86" t="s">
        <v>1639</v>
      </c>
      <c r="D1866" s="86" t="s">
        <v>1233</v>
      </c>
      <c r="E1866" s="91">
        <v>1</v>
      </c>
      <c r="F1866" s="86" t="s">
        <v>24</v>
      </c>
    </row>
    <row r="1867" spans="1:6" ht="15.75" thickBot="1">
      <c r="A1867" s="88">
        <v>2194</v>
      </c>
      <c r="B1867" s="85">
        <v>3066</v>
      </c>
      <c r="C1867" s="86" t="s">
        <v>1643</v>
      </c>
      <c r="D1867" s="86" t="s">
        <v>1286</v>
      </c>
      <c r="E1867" s="91">
        <v>1</v>
      </c>
      <c r="F1867" s="86" t="s">
        <v>24</v>
      </c>
    </row>
    <row r="1868" spans="1:6" ht="15.75" thickBot="1">
      <c r="A1868" s="88">
        <v>1794</v>
      </c>
      <c r="B1868" s="85">
        <v>3150</v>
      </c>
      <c r="C1868" s="86" t="s">
        <v>1639</v>
      </c>
      <c r="D1868" s="86" t="s">
        <v>1287</v>
      </c>
      <c r="E1868" s="91">
        <v>1</v>
      </c>
      <c r="F1868" s="86" t="s">
        <v>24</v>
      </c>
    </row>
    <row r="1869" spans="1:6" ht="15.75" thickBot="1">
      <c r="A1869" s="88">
        <v>1778</v>
      </c>
      <c r="B1869" s="85">
        <v>3950</v>
      </c>
      <c r="C1869" s="86" t="s">
        <v>1640</v>
      </c>
      <c r="D1869" s="86" t="s">
        <v>1174</v>
      </c>
      <c r="E1869" s="91">
        <v>5</v>
      </c>
      <c r="F1869" s="86" t="s">
        <v>24</v>
      </c>
    </row>
    <row r="1870" spans="1:6" ht="15.75" thickBot="1">
      <c r="A1870" s="88">
        <v>2953</v>
      </c>
      <c r="B1870" s="85">
        <v>3940</v>
      </c>
      <c r="C1870" s="86" t="s">
        <v>1637</v>
      </c>
      <c r="D1870" s="86" t="s">
        <v>1288</v>
      </c>
      <c r="E1870" s="91">
        <v>1</v>
      </c>
      <c r="F1870" s="86" t="s">
        <v>24</v>
      </c>
    </row>
    <row r="1871" spans="1:6" ht="15.75" thickBot="1">
      <c r="A1871" s="88">
        <v>3037</v>
      </c>
      <c r="B1871" s="85">
        <v>3201</v>
      </c>
      <c r="C1871" s="86" t="s">
        <v>1637</v>
      </c>
      <c r="D1871" s="86" t="s">
        <v>1289</v>
      </c>
      <c r="E1871" s="91">
        <v>1</v>
      </c>
      <c r="F1871" s="86" t="s">
        <v>24</v>
      </c>
    </row>
    <row r="1872" spans="1:6" ht="15.75" thickBot="1">
      <c r="A1872" s="88">
        <v>2698</v>
      </c>
      <c r="B1872" s="85">
        <v>3201</v>
      </c>
      <c r="C1872" s="86" t="s">
        <v>1637</v>
      </c>
      <c r="D1872" s="86" t="s">
        <v>1289</v>
      </c>
      <c r="E1872" s="91">
        <v>1</v>
      </c>
      <c r="F1872" s="86" t="s">
        <v>24</v>
      </c>
    </row>
    <row r="1873" spans="1:6" ht="15.75" thickBot="1">
      <c r="A1873" s="88">
        <v>1927</v>
      </c>
      <c r="B1873" s="85">
        <v>3555</v>
      </c>
      <c r="C1873" s="86" t="s">
        <v>1641</v>
      </c>
      <c r="D1873" s="86" t="s">
        <v>1239</v>
      </c>
      <c r="E1873" s="91">
        <v>2</v>
      </c>
      <c r="F1873" s="86" t="s">
        <v>24</v>
      </c>
    </row>
    <row r="1874" spans="1:6" ht="15.75" thickBot="1">
      <c r="A1874" s="88">
        <v>5946</v>
      </c>
      <c r="B1874" s="85">
        <v>3805</v>
      </c>
      <c r="C1874" s="86" t="s">
        <v>1637</v>
      </c>
      <c r="D1874" s="86" t="s">
        <v>1290</v>
      </c>
      <c r="E1874" s="91">
        <v>1</v>
      </c>
      <c r="F1874" s="86" t="s">
        <v>24</v>
      </c>
    </row>
    <row r="1875" spans="1:6" ht="15.75" thickBot="1">
      <c r="A1875" s="88">
        <v>5544</v>
      </c>
      <c r="B1875" s="85">
        <v>3805</v>
      </c>
      <c r="C1875" s="86" t="s">
        <v>1637</v>
      </c>
      <c r="D1875" s="86" t="s">
        <v>1291</v>
      </c>
      <c r="E1875" s="91">
        <v>1</v>
      </c>
      <c r="F1875" s="86" t="s">
        <v>24</v>
      </c>
    </row>
    <row r="1876" spans="1:6" ht="15.75" thickBot="1">
      <c r="A1876" s="88">
        <v>2246</v>
      </c>
      <c r="B1876" s="85">
        <v>3311</v>
      </c>
      <c r="C1876" s="86" t="s">
        <v>1638</v>
      </c>
      <c r="D1876" s="86" t="s">
        <v>1292</v>
      </c>
      <c r="E1876" s="91">
        <v>5</v>
      </c>
      <c r="F1876" s="86" t="s">
        <v>24</v>
      </c>
    </row>
    <row r="1877" spans="1:6" ht="15.75" thickBot="1">
      <c r="A1877" s="88">
        <v>2156</v>
      </c>
      <c r="B1877" s="85">
        <v>3450</v>
      </c>
      <c r="C1877" s="86" t="s">
        <v>1641</v>
      </c>
      <c r="D1877" s="86" t="s">
        <v>1293</v>
      </c>
      <c r="E1877" s="91">
        <v>4</v>
      </c>
      <c r="F1877" s="86" t="s">
        <v>24</v>
      </c>
    </row>
    <row r="1878" spans="1:6" ht="15.75" thickBot="1">
      <c r="A1878" s="88">
        <v>5760</v>
      </c>
      <c r="B1878" s="85">
        <v>3111</v>
      </c>
      <c r="C1878" s="86" t="s">
        <v>1639</v>
      </c>
      <c r="D1878" s="86" t="s">
        <v>1294</v>
      </c>
      <c r="E1878" s="91">
        <v>1</v>
      </c>
      <c r="F1878" s="86" t="s">
        <v>24</v>
      </c>
    </row>
    <row r="1879" spans="1:6" ht="15.75" thickBot="1">
      <c r="A1879" s="88">
        <v>2716</v>
      </c>
      <c r="B1879" s="85">
        <v>3152</v>
      </c>
      <c r="C1879" s="86" t="s">
        <v>1639</v>
      </c>
      <c r="D1879" s="86" t="s">
        <v>1264</v>
      </c>
      <c r="E1879" s="91">
        <v>1</v>
      </c>
      <c r="F1879" s="86" t="s">
        <v>24</v>
      </c>
    </row>
    <row r="1880" spans="1:6" ht="15.75" thickBot="1">
      <c r="A1880" s="88">
        <v>5909</v>
      </c>
      <c r="B1880" s="85">
        <v>3505</v>
      </c>
      <c r="C1880" s="86" t="s">
        <v>1641</v>
      </c>
      <c r="D1880" s="86" t="s">
        <v>1295</v>
      </c>
      <c r="E1880" s="91">
        <v>3</v>
      </c>
      <c r="F1880" s="86" t="s">
        <v>24</v>
      </c>
    </row>
    <row r="1881" spans="1:6" ht="15.75" thickBot="1">
      <c r="A1881" s="88">
        <v>2329</v>
      </c>
      <c r="B1881" s="85">
        <v>3106</v>
      </c>
      <c r="C1881" s="86" t="s">
        <v>1639</v>
      </c>
      <c r="D1881" s="86" t="s">
        <v>1199</v>
      </c>
      <c r="E1881" s="91">
        <v>1</v>
      </c>
      <c r="F1881" s="86" t="s">
        <v>24</v>
      </c>
    </row>
    <row r="1882" spans="1:6" ht="15.75" thickBot="1">
      <c r="A1882" s="88">
        <v>22664</v>
      </c>
      <c r="B1882" s="85">
        <v>3525</v>
      </c>
      <c r="C1882" s="86" t="s">
        <v>1641</v>
      </c>
      <c r="D1882" s="86" t="s">
        <v>1245</v>
      </c>
      <c r="E1882" s="91">
        <v>5</v>
      </c>
      <c r="F1882" s="86" t="s">
        <v>24</v>
      </c>
    </row>
    <row r="1883" spans="1:6" ht="15.75" thickBot="1">
      <c r="A1883" s="88">
        <v>1943</v>
      </c>
      <c r="B1883" s="85">
        <v>3241</v>
      </c>
      <c r="C1883" s="86" t="s">
        <v>1638</v>
      </c>
      <c r="D1883" s="86" t="s">
        <v>1296</v>
      </c>
      <c r="E1883" s="91">
        <v>5</v>
      </c>
      <c r="F1883" s="86" t="s">
        <v>24</v>
      </c>
    </row>
    <row r="1884" spans="1:6" ht="15.75" thickBot="1">
      <c r="A1884" s="88">
        <v>2014</v>
      </c>
      <c r="B1884" s="85">
        <v>3192</v>
      </c>
      <c r="C1884" s="86" t="s">
        <v>1637</v>
      </c>
      <c r="D1884" s="86" t="s">
        <v>1167</v>
      </c>
      <c r="E1884" s="91">
        <v>1</v>
      </c>
      <c r="F1884" s="86" t="s">
        <v>24</v>
      </c>
    </row>
    <row r="1885" spans="1:6" ht="15.75" thickBot="1">
      <c r="A1885" s="88">
        <v>6797</v>
      </c>
      <c r="B1885" s="85">
        <v>3177</v>
      </c>
      <c r="C1885" s="86" t="s">
        <v>1637</v>
      </c>
      <c r="D1885" s="86" t="s">
        <v>1297</v>
      </c>
      <c r="E1885" s="91">
        <v>1</v>
      </c>
      <c r="F1885" s="86" t="s">
        <v>24</v>
      </c>
    </row>
    <row r="1886" spans="1:6" ht="15.75" thickBot="1">
      <c r="A1886" s="88">
        <v>1990</v>
      </c>
      <c r="B1886" s="85">
        <v>3181</v>
      </c>
      <c r="C1886" s="86" t="s">
        <v>1637</v>
      </c>
      <c r="D1886" s="86" t="s">
        <v>1282</v>
      </c>
      <c r="E1886" s="91">
        <v>1</v>
      </c>
      <c r="F1886" s="86" t="s">
        <v>24</v>
      </c>
    </row>
    <row r="1887" spans="1:6" ht="15.75" thickBot="1">
      <c r="A1887" s="88">
        <v>5927</v>
      </c>
      <c r="B1887" s="85">
        <v>3040</v>
      </c>
      <c r="C1887" s="86" t="s">
        <v>1642</v>
      </c>
      <c r="D1887" s="86" t="s">
        <v>1189</v>
      </c>
      <c r="E1887" s="91">
        <v>1</v>
      </c>
      <c r="F1887" s="86" t="s">
        <v>24</v>
      </c>
    </row>
    <row r="1888" spans="1:6" ht="15.75" thickBot="1">
      <c r="A1888" s="88">
        <v>1836</v>
      </c>
      <c r="B1888" s="85">
        <v>3166</v>
      </c>
      <c r="C1888" s="86" t="s">
        <v>1639</v>
      </c>
      <c r="D1888" s="86" t="s">
        <v>1255</v>
      </c>
      <c r="E1888" s="91">
        <v>1</v>
      </c>
      <c r="F1888" s="86" t="s">
        <v>24</v>
      </c>
    </row>
    <row r="1889" spans="1:6" ht="15.75" thickBot="1">
      <c r="A1889" s="88">
        <v>2338</v>
      </c>
      <c r="B1889" s="85">
        <v>3204</v>
      </c>
      <c r="C1889" s="86" t="s">
        <v>1637</v>
      </c>
      <c r="D1889" s="86" t="s">
        <v>1298</v>
      </c>
      <c r="E1889" s="91">
        <v>1</v>
      </c>
      <c r="F1889" s="86" t="s">
        <v>24</v>
      </c>
    </row>
    <row r="1890" spans="1:6" ht="15.75" thickBot="1">
      <c r="A1890" s="88">
        <v>1981</v>
      </c>
      <c r="B1890" s="85">
        <v>3152</v>
      </c>
      <c r="C1890" s="86" t="s">
        <v>1639</v>
      </c>
      <c r="D1890" s="86" t="s">
        <v>1201</v>
      </c>
      <c r="E1890" s="91">
        <v>1</v>
      </c>
      <c r="F1890" s="86" t="s">
        <v>24</v>
      </c>
    </row>
    <row r="1891" spans="1:6" ht="15.75" thickBot="1">
      <c r="A1891" s="88">
        <v>3052</v>
      </c>
      <c r="B1891" s="85">
        <v>3169</v>
      </c>
      <c r="C1891" s="86" t="s">
        <v>1637</v>
      </c>
      <c r="D1891" s="86" t="s">
        <v>1299</v>
      </c>
      <c r="E1891" s="91">
        <v>1</v>
      </c>
      <c r="F1891" s="86" t="s">
        <v>24</v>
      </c>
    </row>
    <row r="1892" spans="1:6" ht="15.75" thickBot="1">
      <c r="A1892" s="88">
        <v>22872</v>
      </c>
      <c r="B1892" s="85">
        <v>3068</v>
      </c>
      <c r="C1892" s="86" t="s">
        <v>1643</v>
      </c>
      <c r="D1892" s="86" t="s">
        <v>1300</v>
      </c>
      <c r="E1892" s="91">
        <v>1</v>
      </c>
      <c r="F1892" s="86" t="s">
        <v>24</v>
      </c>
    </row>
    <row r="1893" spans="1:6" ht="15.75" thickBot="1">
      <c r="A1893" s="88">
        <v>2706</v>
      </c>
      <c r="B1893" s="85">
        <v>3155</v>
      </c>
      <c r="C1893" s="86" t="s">
        <v>1639</v>
      </c>
      <c r="D1893" s="86" t="s">
        <v>1264</v>
      </c>
      <c r="E1893" s="91">
        <v>1</v>
      </c>
      <c r="F1893" s="86" t="s">
        <v>24</v>
      </c>
    </row>
    <row r="1894" spans="1:6" ht="15.75" thickBot="1">
      <c r="A1894" s="88">
        <v>1883</v>
      </c>
      <c r="B1894" s="85">
        <v>3478</v>
      </c>
      <c r="C1894" s="86" t="s">
        <v>1636</v>
      </c>
      <c r="D1894" s="86" t="s">
        <v>1301</v>
      </c>
      <c r="E1894" s="91">
        <v>5</v>
      </c>
      <c r="F1894" s="86" t="s">
        <v>24</v>
      </c>
    </row>
    <row r="1895" spans="1:6" ht="15.75" thickBot="1">
      <c r="A1895" s="88">
        <v>1980</v>
      </c>
      <c r="B1895" s="85">
        <v>3266</v>
      </c>
      <c r="C1895" s="86" t="s">
        <v>1638</v>
      </c>
      <c r="D1895" s="86" t="s">
        <v>1302</v>
      </c>
      <c r="E1895" s="91">
        <v>5</v>
      </c>
      <c r="F1895" s="86" t="s">
        <v>24</v>
      </c>
    </row>
    <row r="1896" spans="1:6" ht="15.75" thickBot="1">
      <c r="A1896" s="88">
        <v>2890</v>
      </c>
      <c r="B1896" s="85">
        <v>3568</v>
      </c>
      <c r="C1896" s="86" t="s">
        <v>1641</v>
      </c>
      <c r="D1896" s="86" t="s">
        <v>1303</v>
      </c>
      <c r="E1896" s="91">
        <v>5</v>
      </c>
      <c r="F1896" s="86" t="s">
        <v>24</v>
      </c>
    </row>
    <row r="1897" spans="1:6" ht="15.75" thickBot="1">
      <c r="A1897" s="88">
        <v>1791</v>
      </c>
      <c r="B1897" s="85">
        <v>3568</v>
      </c>
      <c r="C1897" s="86" t="s">
        <v>1641</v>
      </c>
      <c r="D1897" s="86" t="s">
        <v>1303</v>
      </c>
      <c r="E1897" s="91">
        <v>5</v>
      </c>
      <c r="F1897" s="86" t="s">
        <v>24</v>
      </c>
    </row>
    <row r="1898" spans="1:6" ht="15.75" thickBot="1">
      <c r="A1898" s="88">
        <v>2224</v>
      </c>
      <c r="B1898" s="85">
        <v>3820</v>
      </c>
      <c r="C1898" s="86" t="s">
        <v>1640</v>
      </c>
      <c r="D1898" s="86" t="s">
        <v>1222</v>
      </c>
      <c r="E1898" s="91">
        <v>4</v>
      </c>
      <c r="F1898" s="86" t="s">
        <v>24</v>
      </c>
    </row>
    <row r="1899" spans="1:6" ht="15.75" thickBot="1">
      <c r="A1899" s="88">
        <v>2042</v>
      </c>
      <c r="B1899" s="85">
        <v>3672</v>
      </c>
      <c r="C1899" s="86" t="s">
        <v>397</v>
      </c>
      <c r="D1899" s="86" t="s">
        <v>1304</v>
      </c>
      <c r="E1899" s="91">
        <v>4</v>
      </c>
      <c r="F1899" s="86" t="s">
        <v>24</v>
      </c>
    </row>
    <row r="1900" spans="1:6" ht="15.75" thickBot="1">
      <c r="A1900" s="88">
        <v>2134</v>
      </c>
      <c r="B1900" s="85">
        <v>3004</v>
      </c>
      <c r="C1900" s="86" t="s">
        <v>1642</v>
      </c>
      <c r="D1900" s="86" t="s">
        <v>1305</v>
      </c>
      <c r="E1900" s="91">
        <v>1</v>
      </c>
      <c r="F1900" s="86" t="s">
        <v>24</v>
      </c>
    </row>
    <row r="1901" spans="1:6" ht="15.75" thickBot="1">
      <c r="A1901" s="88">
        <v>2026</v>
      </c>
      <c r="B1901" s="85">
        <v>3805</v>
      </c>
      <c r="C1901" s="86" t="s">
        <v>1637</v>
      </c>
      <c r="D1901" s="86" t="s">
        <v>1306</v>
      </c>
      <c r="E1901" s="91">
        <v>1</v>
      </c>
      <c r="F1901" s="86" t="s">
        <v>24</v>
      </c>
    </row>
    <row r="1902" spans="1:6" ht="15.75" thickBot="1">
      <c r="A1902" s="88">
        <v>2217</v>
      </c>
      <c r="B1902" s="85">
        <v>3250</v>
      </c>
      <c r="C1902" s="86" t="s">
        <v>1638</v>
      </c>
      <c r="D1902" s="86" t="s">
        <v>1307</v>
      </c>
      <c r="E1902" s="91">
        <v>4</v>
      </c>
      <c r="F1902" s="86" t="s">
        <v>24</v>
      </c>
    </row>
    <row r="1903" spans="1:6" ht="15.75" thickBot="1">
      <c r="A1903" s="88">
        <v>1897</v>
      </c>
      <c r="B1903" s="85">
        <v>3059</v>
      </c>
      <c r="C1903" s="86" t="s">
        <v>1643</v>
      </c>
      <c r="D1903" s="86" t="s">
        <v>1308</v>
      </c>
      <c r="E1903" s="91">
        <v>1</v>
      </c>
      <c r="F1903" s="86" t="s">
        <v>24</v>
      </c>
    </row>
    <row r="1904" spans="1:6" ht="15.75" thickBot="1">
      <c r="A1904" s="88">
        <v>5387</v>
      </c>
      <c r="B1904" s="85">
        <v>3212</v>
      </c>
      <c r="C1904" s="86" t="s">
        <v>1638</v>
      </c>
      <c r="D1904" s="86" t="s">
        <v>1309</v>
      </c>
      <c r="E1904" s="91">
        <v>1</v>
      </c>
      <c r="F1904" s="86" t="s">
        <v>24</v>
      </c>
    </row>
    <row r="1905" spans="1:6" ht="15.75" thickBot="1">
      <c r="A1905" s="88">
        <v>2770</v>
      </c>
      <c r="B1905" s="85">
        <v>3806</v>
      </c>
      <c r="C1905" s="86" t="s">
        <v>1637</v>
      </c>
      <c r="D1905" s="86" t="s">
        <v>1310</v>
      </c>
      <c r="E1905" s="91">
        <v>1</v>
      </c>
      <c r="F1905" s="86" t="s">
        <v>24</v>
      </c>
    </row>
    <row r="1906" spans="1:6" ht="15.75" thickBot="1">
      <c r="A1906" s="88">
        <v>5488</v>
      </c>
      <c r="B1906" s="85">
        <v>3039</v>
      </c>
      <c r="C1906" s="86" t="s">
        <v>1642</v>
      </c>
      <c r="D1906" s="86" t="s">
        <v>1311</v>
      </c>
      <c r="E1906" s="91">
        <v>1</v>
      </c>
      <c r="F1906" s="86" t="s">
        <v>24</v>
      </c>
    </row>
    <row r="1907" spans="1:6" ht="15.75" thickBot="1">
      <c r="A1907" s="88">
        <v>2956</v>
      </c>
      <c r="B1907" s="85">
        <v>3934</v>
      </c>
      <c r="C1907" s="86" t="s">
        <v>1637</v>
      </c>
      <c r="D1907" s="86" t="s">
        <v>1312</v>
      </c>
      <c r="E1907" s="91">
        <v>1</v>
      </c>
      <c r="F1907" s="86" t="s">
        <v>24</v>
      </c>
    </row>
    <row r="1908" spans="1:6" ht="15.75" thickBot="1">
      <c r="A1908" s="88">
        <v>2722</v>
      </c>
      <c r="B1908" s="85">
        <v>3044</v>
      </c>
      <c r="C1908" s="86" t="s">
        <v>1643</v>
      </c>
      <c r="D1908" s="86" t="s">
        <v>1313</v>
      </c>
      <c r="E1908" s="91">
        <v>1</v>
      </c>
      <c r="F1908" s="86" t="s">
        <v>24</v>
      </c>
    </row>
    <row r="1909" spans="1:6" ht="15.75" thickBot="1">
      <c r="A1909" s="88">
        <v>2984</v>
      </c>
      <c r="B1909" s="85">
        <v>3363</v>
      </c>
      <c r="C1909" s="86" t="s">
        <v>1636</v>
      </c>
      <c r="D1909" s="86" t="s">
        <v>1314</v>
      </c>
      <c r="E1909" s="91">
        <v>2</v>
      </c>
      <c r="F1909" s="86" t="s">
        <v>24</v>
      </c>
    </row>
    <row r="1910" spans="1:6" ht="15.75" thickBot="1">
      <c r="A1910" s="88">
        <v>1850</v>
      </c>
      <c r="B1910" s="85">
        <v>3971</v>
      </c>
      <c r="C1910" s="86" t="s">
        <v>1640</v>
      </c>
      <c r="D1910" s="86" t="s">
        <v>1315</v>
      </c>
      <c r="E1910" s="91">
        <v>5</v>
      </c>
      <c r="F1910" s="86" t="s">
        <v>24</v>
      </c>
    </row>
    <row r="1911" spans="1:6" ht="15.75" thickBot="1">
      <c r="A1911" s="88">
        <v>2818</v>
      </c>
      <c r="B1911" s="85">
        <v>3020</v>
      </c>
      <c r="C1911" s="86" t="s">
        <v>1642</v>
      </c>
      <c r="D1911" s="86" t="s">
        <v>1316</v>
      </c>
      <c r="E1911" s="91">
        <v>1</v>
      </c>
      <c r="F1911" s="86" t="s">
        <v>24</v>
      </c>
    </row>
    <row r="1912" spans="1:6" ht="15.75" thickBot="1">
      <c r="A1912" s="88">
        <v>1894</v>
      </c>
      <c r="B1912" s="85">
        <v>3150</v>
      </c>
      <c r="C1912" s="86" t="s">
        <v>1639</v>
      </c>
      <c r="D1912" s="86" t="s">
        <v>1317</v>
      </c>
      <c r="E1912" s="91">
        <v>1</v>
      </c>
      <c r="F1912" s="86" t="s">
        <v>24</v>
      </c>
    </row>
    <row r="1913" spans="1:6" ht="15.75" thickBot="1">
      <c r="A1913" s="88">
        <v>2982</v>
      </c>
      <c r="B1913" s="85">
        <v>3033</v>
      </c>
      <c r="C1913" s="86" t="s">
        <v>1642</v>
      </c>
      <c r="D1913" s="86" t="s">
        <v>1256</v>
      </c>
      <c r="E1913" s="91">
        <v>1</v>
      </c>
      <c r="F1913" s="86" t="s">
        <v>24</v>
      </c>
    </row>
    <row r="1914" spans="1:6" ht="15.75" thickBot="1">
      <c r="A1914" s="88">
        <v>2949</v>
      </c>
      <c r="B1914" s="85">
        <v>3713</v>
      </c>
      <c r="C1914" s="86" t="s">
        <v>397</v>
      </c>
      <c r="D1914" s="86" t="s">
        <v>1318</v>
      </c>
      <c r="E1914" s="91">
        <v>5</v>
      </c>
      <c r="F1914" s="86" t="s">
        <v>24</v>
      </c>
    </row>
    <row r="1915" spans="1:6" ht="15.75" thickBot="1">
      <c r="A1915" s="88">
        <v>2785</v>
      </c>
      <c r="B1915" s="85">
        <v>3174</v>
      </c>
      <c r="C1915" s="86" t="s">
        <v>1637</v>
      </c>
      <c r="D1915" s="86" t="s">
        <v>1232</v>
      </c>
      <c r="E1915" s="91">
        <v>1</v>
      </c>
      <c r="F1915" s="86" t="s">
        <v>24</v>
      </c>
    </row>
    <row r="1916" spans="1:6" ht="15.75" thickBot="1">
      <c r="A1916" s="88">
        <v>2935</v>
      </c>
      <c r="B1916" s="85">
        <v>3460</v>
      </c>
      <c r="C1916" s="86" t="s">
        <v>1636</v>
      </c>
      <c r="D1916" s="86" t="s">
        <v>1319</v>
      </c>
      <c r="E1916" s="91">
        <v>5</v>
      </c>
      <c r="F1916" s="86" t="s">
        <v>24</v>
      </c>
    </row>
    <row r="1917" spans="1:6" ht="15.75" thickBot="1">
      <c r="A1917" s="88">
        <v>2734</v>
      </c>
      <c r="B1917" s="85">
        <v>3134</v>
      </c>
      <c r="C1917" s="86" t="s">
        <v>1639</v>
      </c>
      <c r="D1917" s="86" t="s">
        <v>1320</v>
      </c>
      <c r="E1917" s="91">
        <v>1</v>
      </c>
      <c r="F1917" s="86" t="s">
        <v>24</v>
      </c>
    </row>
    <row r="1918" spans="1:6" ht="15.75" thickBot="1">
      <c r="A1918" s="88">
        <v>2632</v>
      </c>
      <c r="B1918" s="85">
        <v>3088</v>
      </c>
      <c r="C1918" s="86" t="s">
        <v>1643</v>
      </c>
      <c r="D1918" s="86" t="s">
        <v>1321</v>
      </c>
      <c r="E1918" s="91">
        <v>1</v>
      </c>
      <c r="F1918" s="86" t="s">
        <v>24</v>
      </c>
    </row>
    <row r="1919" spans="1:6" ht="15.75" thickBot="1">
      <c r="A1919" s="88">
        <v>2270</v>
      </c>
      <c r="B1919" s="85">
        <v>3136</v>
      </c>
      <c r="C1919" s="86" t="s">
        <v>1639</v>
      </c>
      <c r="D1919" s="86" t="s">
        <v>1208</v>
      </c>
      <c r="E1919" s="91">
        <v>1</v>
      </c>
      <c r="F1919" s="86" t="s">
        <v>24</v>
      </c>
    </row>
    <row r="1920" spans="1:6" ht="15.75" thickBot="1">
      <c r="A1920" s="88">
        <v>2256</v>
      </c>
      <c r="B1920" s="85">
        <v>3764</v>
      </c>
      <c r="C1920" s="86" t="s">
        <v>397</v>
      </c>
      <c r="D1920" s="86" t="s">
        <v>1261</v>
      </c>
      <c r="E1920" s="91">
        <v>4</v>
      </c>
      <c r="F1920" s="86" t="s">
        <v>24</v>
      </c>
    </row>
    <row r="1921" spans="1:6" ht="15.75" thickBot="1">
      <c r="A1921" s="88">
        <v>2232</v>
      </c>
      <c r="B1921" s="85">
        <v>3414</v>
      </c>
      <c r="C1921" s="86" t="s">
        <v>1636</v>
      </c>
      <c r="D1921" s="86" t="s">
        <v>1176</v>
      </c>
      <c r="E1921" s="91">
        <v>5</v>
      </c>
      <c r="F1921" s="86" t="s">
        <v>24</v>
      </c>
    </row>
    <row r="1922" spans="1:6" ht="15.75" thickBot="1">
      <c r="A1922" s="88">
        <v>2942</v>
      </c>
      <c r="B1922" s="85">
        <v>3136</v>
      </c>
      <c r="C1922" s="86" t="s">
        <v>1639</v>
      </c>
      <c r="D1922" s="86" t="s">
        <v>1208</v>
      </c>
      <c r="E1922" s="91">
        <v>1</v>
      </c>
      <c r="F1922" s="86" t="s">
        <v>24</v>
      </c>
    </row>
    <row r="1923" spans="1:6" ht="15.75" thickBot="1">
      <c r="A1923" s="88">
        <v>1769</v>
      </c>
      <c r="B1923" s="85">
        <v>3044</v>
      </c>
      <c r="C1923" s="86" t="s">
        <v>1643</v>
      </c>
      <c r="D1923" s="86" t="s">
        <v>1322</v>
      </c>
      <c r="E1923" s="91">
        <v>1</v>
      </c>
      <c r="F1923" s="86" t="s">
        <v>24</v>
      </c>
    </row>
    <row r="1924" spans="1:6" ht="15.75" thickBot="1">
      <c r="A1924" s="88">
        <v>5799</v>
      </c>
      <c r="B1924" s="85">
        <v>3034</v>
      </c>
      <c r="C1924" s="86" t="s">
        <v>1642</v>
      </c>
      <c r="D1924" s="86" t="s">
        <v>1256</v>
      </c>
      <c r="E1924" s="91">
        <v>1</v>
      </c>
      <c r="F1924" s="86" t="s">
        <v>24</v>
      </c>
    </row>
    <row r="1925" spans="1:6" ht="15.75" thickBot="1">
      <c r="A1925" s="88">
        <v>6909</v>
      </c>
      <c r="B1925" s="85">
        <v>3011</v>
      </c>
      <c r="C1925" s="86" t="s">
        <v>1642</v>
      </c>
      <c r="D1925" s="86" t="s">
        <v>1221</v>
      </c>
      <c r="E1925" s="91">
        <v>1</v>
      </c>
      <c r="F1925" s="86" t="s">
        <v>24</v>
      </c>
    </row>
    <row r="1926" spans="1:6" ht="15.75" thickBot="1">
      <c r="A1926" s="88">
        <v>1984</v>
      </c>
      <c r="B1926" s="85">
        <v>3021</v>
      </c>
      <c r="C1926" s="86" t="s">
        <v>1642</v>
      </c>
      <c r="D1926" s="86" t="s">
        <v>1323</v>
      </c>
      <c r="E1926" s="91">
        <v>1</v>
      </c>
      <c r="F1926" s="86" t="s">
        <v>24</v>
      </c>
    </row>
    <row r="1927" spans="1:6" ht="15.75" thickBot="1">
      <c r="A1927" s="88">
        <v>2124</v>
      </c>
      <c r="B1927" s="85">
        <v>3031</v>
      </c>
      <c r="C1927" s="86" t="s">
        <v>1642</v>
      </c>
      <c r="D1927" s="86" t="s">
        <v>1324</v>
      </c>
      <c r="E1927" s="91">
        <v>1</v>
      </c>
      <c r="F1927" s="86" t="s">
        <v>24</v>
      </c>
    </row>
    <row r="1928" spans="1:6" ht="15.75" thickBot="1">
      <c r="A1928" s="88">
        <v>2300</v>
      </c>
      <c r="B1928" s="85">
        <v>3039</v>
      </c>
      <c r="C1928" s="86" t="s">
        <v>1642</v>
      </c>
      <c r="D1928" s="86" t="s">
        <v>1311</v>
      </c>
      <c r="E1928" s="91">
        <v>1</v>
      </c>
      <c r="F1928" s="86" t="s">
        <v>24</v>
      </c>
    </row>
    <row r="1929" spans="1:6" ht="15.75" thickBot="1">
      <c r="A1929" s="88">
        <v>2140</v>
      </c>
      <c r="B1929" s="85">
        <v>3020</v>
      </c>
      <c r="C1929" s="86" t="s">
        <v>1642</v>
      </c>
      <c r="D1929" s="86" t="s">
        <v>1325</v>
      </c>
      <c r="E1929" s="91">
        <v>1</v>
      </c>
      <c r="F1929" s="86" t="s">
        <v>24</v>
      </c>
    </row>
    <row r="1930" spans="1:6" ht="15.75" thickBot="1">
      <c r="A1930" s="88">
        <v>2144</v>
      </c>
      <c r="B1930" s="85">
        <v>3013</v>
      </c>
      <c r="C1930" s="86" t="s">
        <v>1642</v>
      </c>
      <c r="D1930" s="86" t="s">
        <v>1326</v>
      </c>
      <c r="E1930" s="91">
        <v>1</v>
      </c>
      <c r="F1930" s="86" t="s">
        <v>24</v>
      </c>
    </row>
    <row r="1931" spans="1:6" ht="15.75" thickBot="1">
      <c r="A1931" s="88">
        <v>5838</v>
      </c>
      <c r="B1931" s="85">
        <v>3222</v>
      </c>
      <c r="C1931" s="86" t="s">
        <v>1638</v>
      </c>
      <c r="D1931" s="86" t="s">
        <v>1327</v>
      </c>
      <c r="E1931" s="91">
        <v>2</v>
      </c>
      <c r="F1931" s="86" t="s">
        <v>24</v>
      </c>
    </row>
    <row r="1932" spans="1:6" ht="15.75" thickBot="1">
      <c r="A1932" s="88">
        <v>1806</v>
      </c>
      <c r="B1932" s="85">
        <v>3392</v>
      </c>
      <c r="C1932" s="86" t="s">
        <v>1636</v>
      </c>
      <c r="D1932" s="86" t="s">
        <v>1328</v>
      </c>
      <c r="E1932" s="91">
        <v>5</v>
      </c>
      <c r="F1932" s="86" t="s">
        <v>24</v>
      </c>
    </row>
    <row r="1933" spans="1:6" ht="15.75" thickBot="1">
      <c r="A1933" s="88">
        <v>2921</v>
      </c>
      <c r="B1933" s="85">
        <v>3472</v>
      </c>
      <c r="C1933" s="86" t="s">
        <v>1641</v>
      </c>
      <c r="D1933" s="86" t="s">
        <v>1329</v>
      </c>
      <c r="E1933" s="91">
        <v>5</v>
      </c>
      <c r="F1933" s="86" t="s">
        <v>24</v>
      </c>
    </row>
    <row r="1934" spans="1:6" ht="15.75" thickBot="1">
      <c r="A1934" s="88">
        <v>2333</v>
      </c>
      <c r="B1934" s="85">
        <v>3033</v>
      </c>
      <c r="C1934" s="86" t="s">
        <v>1642</v>
      </c>
      <c r="D1934" s="86" t="s">
        <v>1256</v>
      </c>
      <c r="E1934" s="91">
        <v>1</v>
      </c>
      <c r="F1934" s="86" t="s">
        <v>24</v>
      </c>
    </row>
    <row r="1935" spans="1:6" ht="15.75" thickBot="1">
      <c r="A1935" s="88">
        <v>1808</v>
      </c>
      <c r="B1935" s="85">
        <v>3311</v>
      </c>
      <c r="C1935" s="86" t="s">
        <v>1638</v>
      </c>
      <c r="D1935" s="86" t="s">
        <v>1292</v>
      </c>
      <c r="E1935" s="91">
        <v>5</v>
      </c>
      <c r="F1935" s="86" t="s">
        <v>24</v>
      </c>
    </row>
    <row r="1936" spans="1:6" ht="15.75" thickBot="1">
      <c r="A1936" s="88">
        <v>2080</v>
      </c>
      <c r="B1936" s="85">
        <v>3044</v>
      </c>
      <c r="C1936" s="86" t="s">
        <v>1643</v>
      </c>
      <c r="D1936" s="86" t="s">
        <v>1313</v>
      </c>
      <c r="E1936" s="91">
        <v>1</v>
      </c>
      <c r="F1936" s="86" t="s">
        <v>24</v>
      </c>
    </row>
    <row r="1937" spans="1:6" ht="15.75" thickBot="1">
      <c r="A1937" s="88">
        <v>2947</v>
      </c>
      <c r="B1937" s="85">
        <v>3156</v>
      </c>
      <c r="C1937" s="86" t="s">
        <v>1639</v>
      </c>
      <c r="D1937" s="86" t="s">
        <v>1330</v>
      </c>
      <c r="E1937" s="91">
        <v>1</v>
      </c>
      <c r="F1937" s="86" t="s">
        <v>24</v>
      </c>
    </row>
    <row r="1938" spans="1:6" ht="15.75" thickBot="1">
      <c r="A1938" s="88">
        <v>1901</v>
      </c>
      <c r="B1938" s="85">
        <v>3052</v>
      </c>
      <c r="C1938" s="86" t="s">
        <v>1642</v>
      </c>
      <c r="D1938" s="86" t="s">
        <v>1331</v>
      </c>
      <c r="E1938" s="91">
        <v>1</v>
      </c>
      <c r="F1938" s="86" t="s">
        <v>24</v>
      </c>
    </row>
    <row r="1939" spans="1:6" ht="15.75" thickBot="1">
      <c r="A1939" s="88">
        <v>2948</v>
      </c>
      <c r="B1939" s="85">
        <v>3125</v>
      </c>
      <c r="C1939" s="86" t="s">
        <v>1639</v>
      </c>
      <c r="D1939" s="86" t="s">
        <v>1285</v>
      </c>
      <c r="E1939" s="91">
        <v>1</v>
      </c>
      <c r="F1939" s="86" t="s">
        <v>24</v>
      </c>
    </row>
    <row r="1940" spans="1:6" ht="15.75" thickBot="1">
      <c r="A1940" s="88">
        <v>2310</v>
      </c>
      <c r="B1940" s="85">
        <v>3073</v>
      </c>
      <c r="C1940" s="86" t="s">
        <v>1643</v>
      </c>
      <c r="D1940" s="86" t="s">
        <v>1332</v>
      </c>
      <c r="E1940" s="91">
        <v>1</v>
      </c>
      <c r="F1940" s="86" t="s">
        <v>24</v>
      </c>
    </row>
    <row r="1941" spans="1:6" ht="15.75" thickBot="1">
      <c r="A1941" s="88">
        <v>8030</v>
      </c>
      <c r="B1941" s="85">
        <v>3034</v>
      </c>
      <c r="C1941" s="86" t="s">
        <v>1642</v>
      </c>
      <c r="D1941" s="86" t="s">
        <v>1256</v>
      </c>
      <c r="E1941" s="91">
        <v>1</v>
      </c>
      <c r="F1941" s="86" t="s">
        <v>24</v>
      </c>
    </row>
    <row r="1942" spans="1:6" ht="15.75" thickBot="1">
      <c r="A1942" s="88">
        <v>1823</v>
      </c>
      <c r="B1942" s="85">
        <v>3205</v>
      </c>
      <c r="C1942" s="86" t="s">
        <v>1637</v>
      </c>
      <c r="D1942" s="86" t="s">
        <v>1333</v>
      </c>
      <c r="E1942" s="91">
        <v>1</v>
      </c>
      <c r="F1942" s="86" t="s">
        <v>24</v>
      </c>
    </row>
    <row r="1943" spans="1:6" ht="15.75" thickBot="1">
      <c r="A1943" s="88">
        <v>5726</v>
      </c>
      <c r="B1943" s="85">
        <v>3106</v>
      </c>
      <c r="C1943" s="86" t="s">
        <v>1639</v>
      </c>
      <c r="D1943" s="86" t="s">
        <v>1199</v>
      </c>
      <c r="E1943" s="91">
        <v>1</v>
      </c>
      <c r="F1943" s="86" t="s">
        <v>24</v>
      </c>
    </row>
    <row r="1944" spans="1:6" ht="15.75" thickBot="1">
      <c r="A1944" s="88">
        <v>2297</v>
      </c>
      <c r="B1944" s="85">
        <v>3107</v>
      </c>
      <c r="C1944" s="86" t="s">
        <v>1639</v>
      </c>
      <c r="D1944" s="86" t="s">
        <v>1246</v>
      </c>
      <c r="E1944" s="91">
        <v>1</v>
      </c>
      <c r="F1944" s="86" t="s">
        <v>24</v>
      </c>
    </row>
    <row r="1945" spans="1:6" ht="15.75" thickBot="1">
      <c r="A1945" s="88">
        <v>1796</v>
      </c>
      <c r="B1945" s="85">
        <v>3161</v>
      </c>
      <c r="C1945" s="86" t="s">
        <v>1637</v>
      </c>
      <c r="D1945" s="86" t="s">
        <v>1187</v>
      </c>
      <c r="E1945" s="91">
        <v>1</v>
      </c>
      <c r="F1945" s="86" t="s">
        <v>24</v>
      </c>
    </row>
    <row r="1946" spans="1:6" ht="15.75" thickBot="1">
      <c r="A1946" s="88">
        <v>22843</v>
      </c>
      <c r="B1946" s="85">
        <v>3076</v>
      </c>
      <c r="C1946" s="86" t="s">
        <v>1643</v>
      </c>
      <c r="D1946" s="86" t="s">
        <v>1334</v>
      </c>
      <c r="E1946" s="91">
        <v>1</v>
      </c>
      <c r="F1946" s="86" t="s">
        <v>24</v>
      </c>
    </row>
    <row r="1947" spans="1:6" ht="15.75" thickBot="1">
      <c r="A1947" s="88">
        <v>2286</v>
      </c>
      <c r="B1947" s="85">
        <v>3076</v>
      </c>
      <c r="C1947" s="86" t="s">
        <v>1643</v>
      </c>
      <c r="D1947" s="86" t="s">
        <v>1188</v>
      </c>
      <c r="E1947" s="91">
        <v>1</v>
      </c>
      <c r="F1947" s="86" t="s">
        <v>24</v>
      </c>
    </row>
    <row r="1948" spans="1:6" ht="15.75" thickBot="1">
      <c r="A1948" s="88">
        <v>2840</v>
      </c>
      <c r="B1948" s="85">
        <v>3028</v>
      </c>
      <c r="C1948" s="86" t="s">
        <v>1642</v>
      </c>
      <c r="D1948" s="86" t="s">
        <v>1178</v>
      </c>
      <c r="E1948" s="91">
        <v>1</v>
      </c>
      <c r="F1948" s="86" t="s">
        <v>24</v>
      </c>
    </row>
    <row r="1949" spans="1:6" ht="15.75" thickBot="1">
      <c r="A1949" s="88">
        <v>2835</v>
      </c>
      <c r="B1949" s="85">
        <v>3022</v>
      </c>
      <c r="C1949" s="86" t="s">
        <v>1642</v>
      </c>
      <c r="D1949" s="86" t="s">
        <v>1335</v>
      </c>
      <c r="E1949" s="91">
        <v>1</v>
      </c>
      <c r="F1949" s="86" t="s">
        <v>24</v>
      </c>
    </row>
    <row r="1950" spans="1:6" ht="15.75" thickBot="1">
      <c r="A1950" s="88">
        <v>5924</v>
      </c>
      <c r="B1950" s="85">
        <v>3331</v>
      </c>
      <c r="C1950" s="86" t="s">
        <v>1636</v>
      </c>
      <c r="D1950" s="86" t="s">
        <v>1336</v>
      </c>
      <c r="E1950" s="91">
        <v>2</v>
      </c>
      <c r="F1950" s="86" t="s">
        <v>24</v>
      </c>
    </row>
    <row r="1951" spans="1:6" ht="15.75" thickBot="1">
      <c r="A1951" s="88">
        <v>2987</v>
      </c>
      <c r="B1951" s="85">
        <v>3672</v>
      </c>
      <c r="C1951" s="86" t="s">
        <v>397</v>
      </c>
      <c r="D1951" s="86" t="s">
        <v>1304</v>
      </c>
      <c r="E1951" s="91">
        <v>4</v>
      </c>
      <c r="F1951" s="86" t="s">
        <v>24</v>
      </c>
    </row>
    <row r="1952" spans="1:6" ht="15.75" thickBot="1">
      <c r="A1952" s="88">
        <v>2668</v>
      </c>
      <c r="B1952" s="85">
        <v>3550</v>
      </c>
      <c r="C1952" s="86" t="s">
        <v>1641</v>
      </c>
      <c r="D1952" s="86" t="s">
        <v>1271</v>
      </c>
      <c r="E1952" s="91">
        <v>2</v>
      </c>
      <c r="F1952" s="86" t="s">
        <v>24</v>
      </c>
    </row>
    <row r="1953" spans="1:6" ht="15.75" thickBot="1">
      <c r="A1953" s="88">
        <v>2004</v>
      </c>
      <c r="B1953" s="85">
        <v>3204</v>
      </c>
      <c r="C1953" s="86" t="s">
        <v>1637</v>
      </c>
      <c r="D1953" s="86" t="s">
        <v>1298</v>
      </c>
      <c r="E1953" s="91">
        <v>1</v>
      </c>
      <c r="F1953" s="86" t="s">
        <v>24</v>
      </c>
    </row>
    <row r="1954" spans="1:6" ht="15.75" thickBot="1">
      <c r="A1954" s="88">
        <v>2298</v>
      </c>
      <c r="B1954" s="85">
        <v>3048</v>
      </c>
      <c r="C1954" s="86" t="s">
        <v>1643</v>
      </c>
      <c r="D1954" s="86" t="s">
        <v>1337</v>
      </c>
      <c r="E1954" s="91">
        <v>1</v>
      </c>
      <c r="F1954" s="86" t="s">
        <v>24</v>
      </c>
    </row>
    <row r="1955" spans="1:6" ht="15.75" thickBot="1">
      <c r="A1955" s="88">
        <v>2304</v>
      </c>
      <c r="B1955" s="85">
        <v>3175</v>
      </c>
      <c r="C1955" s="86" t="s">
        <v>1637</v>
      </c>
      <c r="D1955" s="86" t="s">
        <v>1338</v>
      </c>
      <c r="E1955" s="91">
        <v>1</v>
      </c>
      <c r="F1955" s="86" t="s">
        <v>24</v>
      </c>
    </row>
    <row r="1956" spans="1:6" ht="15.75" thickBot="1">
      <c r="A1956" s="88">
        <v>2762</v>
      </c>
      <c r="B1956" s="85">
        <v>3076</v>
      </c>
      <c r="C1956" s="86" t="s">
        <v>1643</v>
      </c>
      <c r="D1956" s="86" t="s">
        <v>1188</v>
      </c>
      <c r="E1956" s="91">
        <v>1</v>
      </c>
      <c r="F1956" s="86" t="s">
        <v>24</v>
      </c>
    </row>
    <row r="1957" spans="1:6" ht="15.75" thickBot="1">
      <c r="A1957" s="88">
        <v>8076</v>
      </c>
      <c r="B1957" s="85">
        <v>3150</v>
      </c>
      <c r="C1957" s="86" t="s">
        <v>1639</v>
      </c>
      <c r="D1957" s="86" t="s">
        <v>1287</v>
      </c>
      <c r="E1957" s="91">
        <v>1</v>
      </c>
      <c r="F1957" s="86" t="s">
        <v>24</v>
      </c>
    </row>
    <row r="1958" spans="1:6" ht="15.75" thickBot="1">
      <c r="A1958" s="88">
        <v>2736</v>
      </c>
      <c r="B1958" s="85">
        <v>3216</v>
      </c>
      <c r="C1958" s="86" t="s">
        <v>1638</v>
      </c>
      <c r="D1958" s="86" t="s">
        <v>1172</v>
      </c>
      <c r="E1958" s="91">
        <v>1</v>
      </c>
      <c r="F1958" s="86" t="s">
        <v>24</v>
      </c>
    </row>
    <row r="1959" spans="1:6" ht="15.75" thickBot="1">
      <c r="A1959" s="88">
        <v>2314</v>
      </c>
      <c r="B1959" s="85">
        <v>3081</v>
      </c>
      <c r="C1959" s="86" t="s">
        <v>1643</v>
      </c>
      <c r="D1959" s="86" t="s">
        <v>1339</v>
      </c>
      <c r="E1959" s="91">
        <v>1</v>
      </c>
      <c r="F1959" s="86" t="s">
        <v>24</v>
      </c>
    </row>
    <row r="1960" spans="1:6" ht="15.75" thickBot="1">
      <c r="A1960" s="88">
        <v>2844</v>
      </c>
      <c r="B1960" s="85">
        <v>3038</v>
      </c>
      <c r="C1960" s="86" t="s">
        <v>1642</v>
      </c>
      <c r="D1960" s="86" t="s">
        <v>1340</v>
      </c>
      <c r="E1960" s="91">
        <v>1</v>
      </c>
      <c r="F1960" s="86" t="s">
        <v>24</v>
      </c>
    </row>
    <row r="1961" spans="1:6" ht="15.75" thickBot="1">
      <c r="A1961" s="88">
        <v>2328</v>
      </c>
      <c r="B1961" s="85">
        <v>3173</v>
      </c>
      <c r="C1961" s="86" t="s">
        <v>1637</v>
      </c>
      <c r="D1961" s="86" t="s">
        <v>1191</v>
      </c>
      <c r="E1961" s="91">
        <v>1</v>
      </c>
      <c r="F1961" s="86" t="s">
        <v>24</v>
      </c>
    </row>
    <row r="1962" spans="1:6" ht="15.75" thickBot="1">
      <c r="A1962" s="88">
        <v>1956</v>
      </c>
      <c r="B1962" s="85">
        <v>3180</v>
      </c>
      <c r="C1962" s="86" t="s">
        <v>1639</v>
      </c>
      <c r="D1962" s="86" t="s">
        <v>1341</v>
      </c>
      <c r="E1962" s="91">
        <v>1</v>
      </c>
      <c r="F1962" s="86" t="s">
        <v>24</v>
      </c>
    </row>
    <row r="1963" spans="1:6" ht="15.75" thickBot="1">
      <c r="A1963" s="88">
        <v>2087</v>
      </c>
      <c r="B1963" s="85">
        <v>3224</v>
      </c>
      <c r="C1963" s="86" t="s">
        <v>1638</v>
      </c>
      <c r="D1963" s="86" t="s">
        <v>1342</v>
      </c>
      <c r="E1963" s="91">
        <v>1</v>
      </c>
      <c r="F1963" s="86" t="s">
        <v>24</v>
      </c>
    </row>
    <row r="1964" spans="1:6" ht="15.75" thickBot="1">
      <c r="A1964" s="88">
        <v>2343</v>
      </c>
      <c r="B1964" s="85">
        <v>3338</v>
      </c>
      <c r="C1964" s="86" t="s">
        <v>1642</v>
      </c>
      <c r="D1964" s="86" t="s">
        <v>1343</v>
      </c>
      <c r="E1964" s="91">
        <v>1</v>
      </c>
      <c r="F1964" s="86" t="s">
        <v>24</v>
      </c>
    </row>
    <row r="1965" spans="1:6" ht="15.75" thickBot="1">
      <c r="A1965" s="88">
        <v>2662</v>
      </c>
      <c r="B1965" s="85">
        <v>3166</v>
      </c>
      <c r="C1965" s="86" t="s">
        <v>1639</v>
      </c>
      <c r="D1965" s="86" t="s">
        <v>1255</v>
      </c>
      <c r="E1965" s="91">
        <v>1</v>
      </c>
      <c r="F1965" s="86" t="s">
        <v>24</v>
      </c>
    </row>
    <row r="1966" spans="1:6" ht="15.75" thickBot="1">
      <c r="A1966" s="88">
        <v>5445</v>
      </c>
      <c r="B1966" s="85">
        <v>3752</v>
      </c>
      <c r="C1966" s="86" t="s">
        <v>1643</v>
      </c>
      <c r="D1966" s="86" t="s">
        <v>1281</v>
      </c>
      <c r="E1966" s="91">
        <v>1</v>
      </c>
      <c r="F1966" s="86" t="s">
        <v>24</v>
      </c>
    </row>
    <row r="1967" spans="1:6" ht="15.75" thickBot="1">
      <c r="A1967" s="88">
        <v>2341</v>
      </c>
      <c r="B1967" s="85">
        <v>3181</v>
      </c>
      <c r="C1967" s="86" t="s">
        <v>1637</v>
      </c>
      <c r="D1967" s="86" t="s">
        <v>1282</v>
      </c>
      <c r="E1967" s="91">
        <v>1</v>
      </c>
      <c r="F1967" s="86" t="s">
        <v>24</v>
      </c>
    </row>
    <row r="1968" spans="1:6" ht="15.75" thickBot="1">
      <c r="A1968" s="88">
        <v>2269</v>
      </c>
      <c r="B1968" s="85">
        <v>3134</v>
      </c>
      <c r="C1968" s="86" t="s">
        <v>1639</v>
      </c>
      <c r="D1968" s="86" t="s">
        <v>1344</v>
      </c>
      <c r="E1968" s="91">
        <v>1</v>
      </c>
      <c r="F1968" s="86" t="s">
        <v>24</v>
      </c>
    </row>
    <row r="1969" spans="1:6" ht="15.75" thickBot="1">
      <c r="A1969" s="88">
        <v>5914</v>
      </c>
      <c r="B1969" s="85">
        <v>3752</v>
      </c>
      <c r="C1969" s="86" t="s">
        <v>1643</v>
      </c>
      <c r="D1969" s="86" t="s">
        <v>1281</v>
      </c>
      <c r="E1969" s="91">
        <v>1</v>
      </c>
      <c r="F1969" s="86" t="s">
        <v>24</v>
      </c>
    </row>
    <row r="1970" spans="1:6" ht="15.75" thickBot="1">
      <c r="A1970" s="88">
        <v>2644</v>
      </c>
      <c r="B1970" s="85">
        <v>3550</v>
      </c>
      <c r="C1970" s="86" t="s">
        <v>1641</v>
      </c>
      <c r="D1970" s="86" t="s">
        <v>1271</v>
      </c>
      <c r="E1970" s="91">
        <v>2</v>
      </c>
      <c r="F1970" s="86" t="s">
        <v>24</v>
      </c>
    </row>
    <row r="1971" spans="1:6" ht="15.75" thickBot="1">
      <c r="A1971" s="88">
        <v>2768</v>
      </c>
      <c r="B1971" s="85">
        <v>3096</v>
      </c>
      <c r="C1971" s="86" t="s">
        <v>1643</v>
      </c>
      <c r="D1971" s="86" t="s">
        <v>1345</v>
      </c>
      <c r="E1971" s="91">
        <v>1</v>
      </c>
      <c r="F1971" s="86" t="s">
        <v>24</v>
      </c>
    </row>
    <row r="1972" spans="1:6" ht="15.75" thickBot="1">
      <c r="A1972" s="88">
        <v>5415</v>
      </c>
      <c r="B1972" s="85">
        <v>3030</v>
      </c>
      <c r="C1972" s="86" t="s">
        <v>1642</v>
      </c>
      <c r="D1972" s="86" t="s">
        <v>1229</v>
      </c>
      <c r="E1972" s="91">
        <v>1</v>
      </c>
      <c r="F1972" s="86" t="s">
        <v>24</v>
      </c>
    </row>
    <row r="1973" spans="1:6" ht="15.75" thickBot="1">
      <c r="A1973" s="88">
        <v>5724</v>
      </c>
      <c r="B1973" s="85">
        <v>3690</v>
      </c>
      <c r="C1973" s="86" t="s">
        <v>397</v>
      </c>
      <c r="D1973" s="86" t="s">
        <v>1283</v>
      </c>
      <c r="E1973" s="91">
        <v>2</v>
      </c>
      <c r="F1973" s="86" t="s">
        <v>24</v>
      </c>
    </row>
    <row r="1974" spans="1:6" ht="15.75" thickBot="1">
      <c r="A1974" s="88">
        <v>2999</v>
      </c>
      <c r="B1974" s="85">
        <v>3797</v>
      </c>
      <c r="C1974" s="86" t="s">
        <v>1639</v>
      </c>
      <c r="D1974" s="86" t="s">
        <v>1171</v>
      </c>
      <c r="E1974" s="91">
        <v>2</v>
      </c>
      <c r="F1974" s="86" t="s">
        <v>24</v>
      </c>
    </row>
    <row r="1975" spans="1:6" ht="15.75" thickBot="1">
      <c r="A1975" s="88">
        <v>2127</v>
      </c>
      <c r="B1975" s="85">
        <v>3350</v>
      </c>
      <c r="C1975" s="86" t="s">
        <v>1636</v>
      </c>
      <c r="D1975" s="86" t="s">
        <v>1346</v>
      </c>
      <c r="E1975" s="91">
        <v>2</v>
      </c>
      <c r="F1975" s="86" t="s">
        <v>24</v>
      </c>
    </row>
    <row r="1976" spans="1:6" ht="15.75" thickBot="1">
      <c r="A1976" s="88">
        <v>1771</v>
      </c>
      <c r="B1976" s="85">
        <v>3104</v>
      </c>
      <c r="C1976" s="86" t="s">
        <v>1639</v>
      </c>
      <c r="D1976" s="86" t="s">
        <v>1347</v>
      </c>
      <c r="E1976" s="91">
        <v>1</v>
      </c>
      <c r="F1976" s="86" t="s">
        <v>24</v>
      </c>
    </row>
    <row r="1977" spans="1:6" ht="15.75" thickBot="1">
      <c r="A1977" s="88">
        <v>2103</v>
      </c>
      <c r="B1977" s="85">
        <v>3380</v>
      </c>
      <c r="C1977" s="86" t="s">
        <v>1636</v>
      </c>
      <c r="D1977" s="86" t="s">
        <v>1348</v>
      </c>
      <c r="E1977" s="91">
        <v>4</v>
      </c>
      <c r="F1977" s="86" t="s">
        <v>24</v>
      </c>
    </row>
    <row r="1978" spans="1:6" ht="15.75" thickBot="1">
      <c r="A1978" s="88">
        <v>2043</v>
      </c>
      <c r="B1978" s="85">
        <v>3300</v>
      </c>
      <c r="C1978" s="86" t="s">
        <v>1638</v>
      </c>
      <c r="D1978" s="86" t="s">
        <v>1349</v>
      </c>
      <c r="E1978" s="91">
        <v>4</v>
      </c>
      <c r="F1978" s="86" t="s">
        <v>24</v>
      </c>
    </row>
    <row r="1979" spans="1:6" ht="15.75" thickBot="1">
      <c r="A1979" s="88">
        <v>1829</v>
      </c>
      <c r="B1979" s="85">
        <v>3820</v>
      </c>
      <c r="C1979" s="86" t="s">
        <v>1640</v>
      </c>
      <c r="D1979" s="86" t="s">
        <v>1222</v>
      </c>
      <c r="E1979" s="91">
        <v>4</v>
      </c>
      <c r="F1979" s="86" t="s">
        <v>24</v>
      </c>
    </row>
    <row r="1980" spans="1:6" ht="15.75" thickBot="1">
      <c r="A1980" s="88">
        <v>1977</v>
      </c>
      <c r="B1980" s="85">
        <v>3191</v>
      </c>
      <c r="C1980" s="86" t="s">
        <v>1637</v>
      </c>
      <c r="D1980" s="86" t="s">
        <v>1253</v>
      </c>
      <c r="E1980" s="91">
        <v>1</v>
      </c>
      <c r="F1980" s="86" t="s">
        <v>24</v>
      </c>
    </row>
    <row r="1981" spans="1:6" ht="15.75" thickBot="1">
      <c r="A1981" s="88">
        <v>1855</v>
      </c>
      <c r="B1981" s="85">
        <v>3126</v>
      </c>
      <c r="C1981" s="86" t="s">
        <v>1639</v>
      </c>
      <c r="D1981" s="86" t="s">
        <v>1216</v>
      </c>
      <c r="E1981" s="91">
        <v>1</v>
      </c>
      <c r="F1981" s="86" t="s">
        <v>24</v>
      </c>
    </row>
    <row r="1982" spans="1:6" ht="15.75" thickBot="1">
      <c r="A1982" s="88">
        <v>2653</v>
      </c>
      <c r="B1982" s="85">
        <v>3153</v>
      </c>
      <c r="C1982" s="86" t="s">
        <v>1639</v>
      </c>
      <c r="D1982" s="86" t="s">
        <v>1350</v>
      </c>
      <c r="E1982" s="91">
        <v>1</v>
      </c>
      <c r="F1982" s="86" t="s">
        <v>24</v>
      </c>
    </row>
    <row r="1983" spans="1:6" ht="15.75" thickBot="1">
      <c r="A1983" s="88">
        <v>6833</v>
      </c>
      <c r="B1983" s="85">
        <v>3200</v>
      </c>
      <c r="C1983" s="86" t="s">
        <v>1637</v>
      </c>
      <c r="D1983" s="86" t="s">
        <v>1351</v>
      </c>
      <c r="E1983" s="91">
        <v>1</v>
      </c>
      <c r="F1983" s="86" t="s">
        <v>24</v>
      </c>
    </row>
    <row r="1984" spans="1:6" ht="15.75" thickBot="1">
      <c r="A1984" s="88">
        <v>19352</v>
      </c>
      <c r="B1984" s="85">
        <v>3199</v>
      </c>
      <c r="C1984" s="86" t="s">
        <v>1637</v>
      </c>
      <c r="D1984" s="86" t="s">
        <v>1240</v>
      </c>
      <c r="E1984" s="91">
        <v>1</v>
      </c>
      <c r="F1984" s="86" t="s">
        <v>24</v>
      </c>
    </row>
    <row r="1985" spans="1:6" ht="15.75" thickBot="1">
      <c r="A1985" s="88">
        <v>3045</v>
      </c>
      <c r="B1985" s="85">
        <v>3071</v>
      </c>
      <c r="C1985" s="86" t="s">
        <v>1643</v>
      </c>
      <c r="D1985" s="86" t="s">
        <v>1352</v>
      </c>
      <c r="E1985" s="91">
        <v>1</v>
      </c>
      <c r="F1985" s="86" t="s">
        <v>24</v>
      </c>
    </row>
    <row r="1986" spans="1:6" ht="15.75" thickBot="1">
      <c r="A1986" s="88">
        <v>5412</v>
      </c>
      <c r="B1986" s="85">
        <v>3169</v>
      </c>
      <c r="C1986" s="86" t="s">
        <v>1637</v>
      </c>
      <c r="D1986" s="86" t="s">
        <v>1299</v>
      </c>
      <c r="E1986" s="91">
        <v>1</v>
      </c>
      <c r="F1986" s="86" t="s">
        <v>24</v>
      </c>
    </row>
    <row r="1987" spans="1:6" ht="15.75" thickBot="1">
      <c r="A1987" s="88">
        <v>5814</v>
      </c>
      <c r="B1987" s="85">
        <v>3107</v>
      </c>
      <c r="C1987" s="86" t="s">
        <v>1639</v>
      </c>
      <c r="D1987" s="86" t="s">
        <v>1246</v>
      </c>
      <c r="E1987" s="91">
        <v>1</v>
      </c>
      <c r="F1987" s="86" t="s">
        <v>24</v>
      </c>
    </row>
    <row r="1988" spans="1:6" ht="15.75" thickBot="1">
      <c r="A1988" s="88">
        <v>5474</v>
      </c>
      <c r="B1988" s="85">
        <v>3021</v>
      </c>
      <c r="C1988" s="86" t="s">
        <v>1642</v>
      </c>
      <c r="D1988" s="86" t="s">
        <v>1323</v>
      </c>
      <c r="E1988" s="91">
        <v>1</v>
      </c>
      <c r="F1988" s="86" t="s">
        <v>24</v>
      </c>
    </row>
    <row r="1989" spans="1:6" ht="15.75" thickBot="1">
      <c r="A1989" s="88">
        <v>1936</v>
      </c>
      <c r="B1989" s="85">
        <v>3377</v>
      </c>
      <c r="C1989" s="86" t="s">
        <v>1636</v>
      </c>
      <c r="D1989" s="86" t="s">
        <v>1166</v>
      </c>
      <c r="E1989" s="91">
        <v>4</v>
      </c>
      <c r="F1989" s="86" t="s">
        <v>24</v>
      </c>
    </row>
    <row r="1990" spans="1:6" ht="15.75" thickBot="1">
      <c r="A1990" s="88">
        <v>2265</v>
      </c>
      <c r="B1990" s="85">
        <v>3350</v>
      </c>
      <c r="C1990" s="86" t="s">
        <v>1636</v>
      </c>
      <c r="D1990" s="86" t="s">
        <v>1346</v>
      </c>
      <c r="E1990" s="91">
        <v>2</v>
      </c>
      <c r="F1990" s="86" t="s">
        <v>24</v>
      </c>
    </row>
    <row r="1991" spans="1:6" ht="15.75" thickBot="1">
      <c r="A1991" s="88">
        <v>2289</v>
      </c>
      <c r="B1991" s="85">
        <v>3550</v>
      </c>
      <c r="C1991" s="86" t="s">
        <v>1641</v>
      </c>
      <c r="D1991" s="86" t="s">
        <v>1271</v>
      </c>
      <c r="E1991" s="91">
        <v>2</v>
      </c>
      <c r="F1991" s="86" t="s">
        <v>24</v>
      </c>
    </row>
    <row r="1992" spans="1:6" ht="15.75" thickBot="1">
      <c r="A1992" s="88">
        <v>5520</v>
      </c>
      <c r="B1992" s="85">
        <v>3564</v>
      </c>
      <c r="C1992" s="86" t="s">
        <v>1641</v>
      </c>
      <c r="D1992" s="86" t="s">
        <v>1277</v>
      </c>
      <c r="E1992" s="91">
        <v>3</v>
      </c>
      <c r="F1992" s="86" t="s">
        <v>24</v>
      </c>
    </row>
    <row r="1993" spans="1:6" ht="15.75" thickBot="1">
      <c r="A1993" s="88">
        <v>2617</v>
      </c>
      <c r="B1993" s="85">
        <v>3150</v>
      </c>
      <c r="C1993" s="86" t="s">
        <v>1639</v>
      </c>
      <c r="D1993" s="86" t="s">
        <v>1353</v>
      </c>
      <c r="E1993" s="91">
        <v>1</v>
      </c>
      <c r="F1993" s="86" t="s">
        <v>24</v>
      </c>
    </row>
    <row r="1994" spans="1:6" ht="15.75" thickBot="1">
      <c r="A1994" s="88">
        <v>2237</v>
      </c>
      <c r="B1994" s="85">
        <v>3579</v>
      </c>
      <c r="C1994" s="86" t="s">
        <v>1641</v>
      </c>
      <c r="D1994" s="86" t="s">
        <v>1218</v>
      </c>
      <c r="E1994" s="91">
        <v>5</v>
      </c>
      <c r="F1994" s="86" t="s">
        <v>24</v>
      </c>
    </row>
    <row r="1995" spans="1:6" ht="15.75" thickBot="1">
      <c r="A1995" s="88">
        <v>1889</v>
      </c>
      <c r="B1995" s="85">
        <v>3030</v>
      </c>
      <c r="C1995" s="86" t="s">
        <v>1642</v>
      </c>
      <c r="D1995" s="86" t="s">
        <v>1354</v>
      </c>
      <c r="E1995" s="91">
        <v>1</v>
      </c>
      <c r="F1995" s="86" t="s">
        <v>24</v>
      </c>
    </row>
    <row r="1996" spans="1:6" ht="15.75" thickBot="1">
      <c r="A1996" s="88">
        <v>5379</v>
      </c>
      <c r="B1996" s="85">
        <v>3156</v>
      </c>
      <c r="C1996" s="86" t="s">
        <v>1639</v>
      </c>
      <c r="D1996" s="86" t="s">
        <v>1355</v>
      </c>
      <c r="E1996" s="91">
        <v>1</v>
      </c>
      <c r="F1996" s="86" t="s">
        <v>24</v>
      </c>
    </row>
    <row r="1997" spans="1:6" ht="15.75" thickBot="1">
      <c r="A1997" s="88">
        <v>2912</v>
      </c>
      <c r="B1997" s="85">
        <v>3685</v>
      </c>
      <c r="C1997" s="86" t="s">
        <v>397</v>
      </c>
      <c r="D1997" s="86" t="s">
        <v>1356</v>
      </c>
      <c r="E1997" s="91">
        <v>4</v>
      </c>
      <c r="F1997" s="86" t="s">
        <v>24</v>
      </c>
    </row>
    <row r="1998" spans="1:6" ht="15.75" thickBot="1">
      <c r="A1998" s="88">
        <v>3025</v>
      </c>
      <c r="B1998" s="85">
        <v>3555</v>
      </c>
      <c r="C1998" s="86" t="s">
        <v>1641</v>
      </c>
      <c r="D1998" s="86" t="s">
        <v>1239</v>
      </c>
      <c r="E1998" s="91">
        <v>2</v>
      </c>
      <c r="F1998" s="86" t="s">
        <v>24</v>
      </c>
    </row>
    <row r="1999" spans="1:6" ht="15.75" thickBot="1">
      <c r="A1999" s="88">
        <v>1825</v>
      </c>
      <c r="B1999" s="85">
        <v>3377</v>
      </c>
      <c r="C1999" s="86" t="s">
        <v>1636</v>
      </c>
      <c r="D1999" s="86" t="s">
        <v>1166</v>
      </c>
      <c r="E1999" s="91">
        <v>4</v>
      </c>
      <c r="F1999" s="86" t="s">
        <v>24</v>
      </c>
    </row>
    <row r="2000" spans="1:6" ht="15.75" thickBot="1">
      <c r="A2000" s="88">
        <v>2276</v>
      </c>
      <c r="B2000" s="85">
        <v>3076</v>
      </c>
      <c r="C2000" s="86" t="s">
        <v>1643</v>
      </c>
      <c r="D2000" s="86" t="s">
        <v>1188</v>
      </c>
      <c r="E2000" s="91">
        <v>1</v>
      </c>
      <c r="F2000" s="86" t="s">
        <v>24</v>
      </c>
    </row>
    <row r="2001" spans="1:6" ht="15.75" thickBot="1">
      <c r="A2001" s="88">
        <v>2624</v>
      </c>
      <c r="B2001" s="85">
        <v>3088</v>
      </c>
      <c r="C2001" s="86" t="s">
        <v>1643</v>
      </c>
      <c r="D2001" s="86" t="s">
        <v>1321</v>
      </c>
      <c r="E2001" s="91">
        <v>1</v>
      </c>
      <c r="F2001" s="86" t="s">
        <v>24</v>
      </c>
    </row>
    <row r="2002" spans="1:6" ht="15.75" thickBot="1">
      <c r="A2002" s="88">
        <v>2301</v>
      </c>
      <c r="B2002" s="85">
        <v>3185</v>
      </c>
      <c r="C2002" s="86" t="s">
        <v>1637</v>
      </c>
      <c r="D2002" s="86" t="s">
        <v>1357</v>
      </c>
      <c r="E2002" s="91">
        <v>1</v>
      </c>
      <c r="F2002" s="86" t="s">
        <v>24</v>
      </c>
    </row>
    <row r="2003" spans="1:6" ht="15.75" thickBot="1">
      <c r="A2003" s="88">
        <v>19382</v>
      </c>
      <c r="B2003" s="85">
        <v>3147</v>
      </c>
      <c r="C2003" s="86" t="s">
        <v>1639</v>
      </c>
      <c r="D2003" s="86" t="s">
        <v>1285</v>
      </c>
      <c r="E2003" s="91">
        <v>1</v>
      </c>
      <c r="F2003" s="86" t="s">
        <v>24</v>
      </c>
    </row>
    <row r="2004" spans="1:6" ht="15.75" thickBot="1">
      <c r="A2004" s="88">
        <v>2241</v>
      </c>
      <c r="B2004" s="85">
        <v>3527</v>
      </c>
      <c r="C2004" s="86" t="s">
        <v>1641</v>
      </c>
      <c r="D2004" s="86" t="s">
        <v>1245</v>
      </c>
      <c r="E2004" s="91">
        <v>5</v>
      </c>
      <c r="F2004" s="86" t="s">
        <v>24</v>
      </c>
    </row>
    <row r="2005" spans="1:6" ht="15.75" thickBot="1">
      <c r="A2005" s="88">
        <v>2149</v>
      </c>
      <c r="B2005" s="85">
        <v>3300</v>
      </c>
      <c r="C2005" s="86" t="s">
        <v>1638</v>
      </c>
      <c r="D2005" s="86" t="s">
        <v>1349</v>
      </c>
      <c r="E2005" s="91">
        <v>4</v>
      </c>
      <c r="F2005" s="86" t="s">
        <v>24</v>
      </c>
    </row>
    <row r="2006" spans="1:6" ht="15.75" thickBot="1">
      <c r="A2006" s="88">
        <v>2873</v>
      </c>
      <c r="B2006" s="85">
        <v>3666</v>
      </c>
      <c r="C2006" s="86" t="s">
        <v>397</v>
      </c>
      <c r="D2006" s="86" t="s">
        <v>1358</v>
      </c>
      <c r="E2006" s="91">
        <v>5</v>
      </c>
      <c r="F2006" s="86" t="s">
        <v>24</v>
      </c>
    </row>
    <row r="2007" spans="1:6" ht="15.75" thickBot="1">
      <c r="A2007" s="88">
        <v>2197</v>
      </c>
      <c r="B2007" s="85">
        <v>3340</v>
      </c>
      <c r="C2007" s="86" t="s">
        <v>1636</v>
      </c>
      <c r="D2007" s="86" t="s">
        <v>1359</v>
      </c>
      <c r="E2007" s="91">
        <v>1</v>
      </c>
      <c r="F2007" s="86" t="s">
        <v>24</v>
      </c>
    </row>
    <row r="2008" spans="1:6" ht="15.75" thickBot="1">
      <c r="A2008" s="88">
        <v>1979</v>
      </c>
      <c r="B2008" s="85">
        <v>3076</v>
      </c>
      <c r="C2008" s="86" t="s">
        <v>1643</v>
      </c>
      <c r="D2008" s="86" t="s">
        <v>1334</v>
      </c>
      <c r="E2008" s="91">
        <v>1</v>
      </c>
      <c r="F2008" s="86" t="s">
        <v>24</v>
      </c>
    </row>
    <row r="2009" spans="1:6" ht="15.75" thickBot="1">
      <c r="A2009" s="88">
        <v>23010</v>
      </c>
      <c r="B2009" s="85">
        <v>3111</v>
      </c>
      <c r="C2009" s="86" t="s">
        <v>1639</v>
      </c>
      <c r="D2009" s="86" t="s">
        <v>1276</v>
      </c>
      <c r="E2009" s="91">
        <v>1</v>
      </c>
      <c r="F2009" s="86" t="s">
        <v>24</v>
      </c>
    </row>
    <row r="2010" spans="1:6" ht="15.75" thickBot="1">
      <c r="A2010" s="88">
        <v>5805</v>
      </c>
      <c r="B2010" s="85">
        <v>3135</v>
      </c>
      <c r="C2010" s="86" t="s">
        <v>1639</v>
      </c>
      <c r="D2010" s="86" t="s">
        <v>1360</v>
      </c>
      <c r="E2010" s="91">
        <v>1</v>
      </c>
      <c r="F2010" s="86" t="s">
        <v>24</v>
      </c>
    </row>
    <row r="2011" spans="1:6" ht="15.75" thickBot="1">
      <c r="A2011" s="88">
        <v>1996</v>
      </c>
      <c r="B2011" s="85">
        <v>3172</v>
      </c>
      <c r="C2011" s="86" t="s">
        <v>1637</v>
      </c>
      <c r="D2011" s="86" t="s">
        <v>1361</v>
      </c>
      <c r="E2011" s="91">
        <v>1</v>
      </c>
      <c r="F2011" s="86" t="s">
        <v>24</v>
      </c>
    </row>
    <row r="2012" spans="1:6" ht="15.75" thickBot="1">
      <c r="A2012" s="88">
        <v>3028</v>
      </c>
      <c r="B2012" s="85">
        <v>3031</v>
      </c>
      <c r="C2012" s="86" t="s">
        <v>1642</v>
      </c>
      <c r="D2012" s="86" t="s">
        <v>1362</v>
      </c>
      <c r="E2012" s="91">
        <v>1</v>
      </c>
      <c r="F2012" s="86" t="s">
        <v>24</v>
      </c>
    </row>
    <row r="2013" spans="1:6" ht="15.75" thickBot="1">
      <c r="A2013" s="88">
        <v>1888</v>
      </c>
      <c r="B2013" s="85">
        <v>3925</v>
      </c>
      <c r="C2013" s="86" t="s">
        <v>1640</v>
      </c>
      <c r="D2013" s="86" t="s">
        <v>1363</v>
      </c>
      <c r="E2013" s="91">
        <v>5</v>
      </c>
      <c r="F2013" s="86" t="s">
        <v>24</v>
      </c>
    </row>
    <row r="2014" spans="1:6" ht="15.75" thickBot="1">
      <c r="A2014" s="88">
        <v>2209</v>
      </c>
      <c r="B2014" s="85">
        <v>3630</v>
      </c>
      <c r="C2014" s="86" t="s">
        <v>397</v>
      </c>
      <c r="D2014" s="86" t="s">
        <v>1364</v>
      </c>
      <c r="E2014" s="91">
        <v>3</v>
      </c>
      <c r="F2014" s="86" t="s">
        <v>24</v>
      </c>
    </row>
    <row r="2015" spans="1:6" ht="15.75" thickBot="1">
      <c r="A2015" s="88">
        <v>2020</v>
      </c>
      <c r="B2015" s="85">
        <v>3350</v>
      </c>
      <c r="C2015" s="86" t="s">
        <v>1636</v>
      </c>
      <c r="D2015" s="86" t="s">
        <v>1346</v>
      </c>
      <c r="E2015" s="91">
        <v>2</v>
      </c>
      <c r="F2015" s="86" t="s">
        <v>24</v>
      </c>
    </row>
    <row r="2016" spans="1:6" ht="15.75" thickBot="1">
      <c r="A2016" s="88">
        <v>2868</v>
      </c>
      <c r="B2016" s="85">
        <v>3630</v>
      </c>
      <c r="C2016" s="86" t="s">
        <v>397</v>
      </c>
      <c r="D2016" s="86" t="s">
        <v>1364</v>
      </c>
      <c r="E2016" s="91">
        <v>3</v>
      </c>
      <c r="F2016" s="86" t="s">
        <v>24</v>
      </c>
    </row>
    <row r="2017" spans="1:6" ht="15.75" thickBot="1">
      <c r="A2017" s="88">
        <v>2334</v>
      </c>
      <c r="B2017" s="85">
        <v>3162</v>
      </c>
      <c r="C2017" s="86" t="s">
        <v>1637</v>
      </c>
      <c r="D2017" s="86" t="s">
        <v>1273</v>
      </c>
      <c r="E2017" s="91">
        <v>1</v>
      </c>
      <c r="F2017" s="86" t="s">
        <v>24</v>
      </c>
    </row>
    <row r="2018" spans="1:6" ht="15.75" thickBot="1">
      <c r="A2018" s="88">
        <v>2186</v>
      </c>
      <c r="B2018" s="85">
        <v>3162</v>
      </c>
      <c r="C2018" s="86" t="s">
        <v>1637</v>
      </c>
      <c r="D2018" s="86" t="s">
        <v>1273</v>
      </c>
      <c r="E2018" s="91">
        <v>1</v>
      </c>
      <c r="F2018" s="86" t="s">
        <v>24</v>
      </c>
    </row>
    <row r="2019" spans="1:6" ht="15.75" thickBot="1">
      <c r="A2019" s="88">
        <v>2218</v>
      </c>
      <c r="B2019" s="85">
        <v>3305</v>
      </c>
      <c r="C2019" s="86" t="s">
        <v>1638</v>
      </c>
      <c r="D2019" s="86" t="s">
        <v>1280</v>
      </c>
      <c r="E2019" s="91">
        <v>4</v>
      </c>
      <c r="F2019" s="86" t="s">
        <v>24</v>
      </c>
    </row>
    <row r="2020" spans="1:6" ht="15.75" thickBot="1">
      <c r="A2020" s="88">
        <v>2148</v>
      </c>
      <c r="B2020" s="85">
        <v>3630</v>
      </c>
      <c r="C2020" s="86" t="s">
        <v>397</v>
      </c>
      <c r="D2020" s="86" t="s">
        <v>1215</v>
      </c>
      <c r="E2020" s="91">
        <v>3</v>
      </c>
      <c r="F2020" s="86" t="s">
        <v>24</v>
      </c>
    </row>
    <row r="2021" spans="1:6" ht="15.75" thickBot="1">
      <c r="A2021" s="88">
        <v>1940</v>
      </c>
      <c r="B2021" s="85">
        <v>3465</v>
      </c>
      <c r="C2021" s="86" t="s">
        <v>1641</v>
      </c>
      <c r="D2021" s="86" t="s">
        <v>1365</v>
      </c>
      <c r="E2021" s="91">
        <v>4</v>
      </c>
      <c r="F2021" s="86" t="s">
        <v>24</v>
      </c>
    </row>
    <row r="2022" spans="1:6" ht="15.75" thickBot="1">
      <c r="A2022" s="88">
        <v>7227</v>
      </c>
      <c r="B2022" s="85">
        <v>3465</v>
      </c>
      <c r="C2022" s="86" t="s">
        <v>1641</v>
      </c>
      <c r="D2022" s="86" t="s">
        <v>1365</v>
      </c>
      <c r="E2022" s="91">
        <v>4</v>
      </c>
      <c r="F2022" s="86" t="s">
        <v>24</v>
      </c>
    </row>
    <row r="2023" spans="1:6" ht="15.75" thickBot="1">
      <c r="A2023" s="88">
        <v>2918</v>
      </c>
      <c r="B2023" s="85">
        <v>3523</v>
      </c>
      <c r="C2023" s="86" t="s">
        <v>1641</v>
      </c>
      <c r="D2023" s="86" t="s">
        <v>1366</v>
      </c>
      <c r="E2023" s="91">
        <v>5</v>
      </c>
      <c r="F2023" s="86" t="s">
        <v>24</v>
      </c>
    </row>
    <row r="2024" spans="1:6" ht="15.75" thickBot="1">
      <c r="A2024" s="88">
        <v>2102</v>
      </c>
      <c r="B2024" s="85">
        <v>3523</v>
      </c>
      <c r="C2024" s="86" t="s">
        <v>1641</v>
      </c>
      <c r="D2024" s="86" t="s">
        <v>1366</v>
      </c>
      <c r="E2024" s="91">
        <v>5</v>
      </c>
      <c r="F2024" s="86" t="s">
        <v>24</v>
      </c>
    </row>
    <row r="2025" spans="1:6" ht="15.75" thickBot="1">
      <c r="A2025" s="88">
        <v>8028</v>
      </c>
      <c r="B2025" s="85">
        <v>3460</v>
      </c>
      <c r="C2025" s="86" t="s">
        <v>1636</v>
      </c>
      <c r="D2025" s="86" t="s">
        <v>1319</v>
      </c>
      <c r="E2025" s="91">
        <v>5</v>
      </c>
      <c r="F2025" s="86" t="s">
        <v>24</v>
      </c>
    </row>
    <row r="2026" spans="1:6" ht="15.75" thickBot="1">
      <c r="A2026" s="88">
        <v>5590</v>
      </c>
      <c r="B2026" s="85">
        <v>3153</v>
      </c>
      <c r="C2026" s="86" t="s">
        <v>1639</v>
      </c>
      <c r="D2026" s="86" t="s">
        <v>1350</v>
      </c>
      <c r="E2026" s="91">
        <v>1</v>
      </c>
      <c r="F2026" s="86" t="s">
        <v>24</v>
      </c>
    </row>
    <row r="2027" spans="1:6" ht="15.75" thickBot="1">
      <c r="A2027" s="88">
        <v>2991</v>
      </c>
      <c r="B2027" s="85">
        <v>3241</v>
      </c>
      <c r="C2027" s="86" t="s">
        <v>1638</v>
      </c>
      <c r="D2027" s="86" t="s">
        <v>1296</v>
      </c>
      <c r="E2027" s="91">
        <v>5</v>
      </c>
      <c r="F2027" s="86" t="s">
        <v>24</v>
      </c>
    </row>
    <row r="2028" spans="1:6" ht="15.75" thickBot="1">
      <c r="A2028" s="88">
        <v>2931</v>
      </c>
      <c r="B2028" s="85">
        <v>3304</v>
      </c>
      <c r="C2028" s="86" t="s">
        <v>1638</v>
      </c>
      <c r="D2028" s="86" t="s">
        <v>1292</v>
      </c>
      <c r="E2028" s="91">
        <v>5</v>
      </c>
      <c r="F2028" s="86" t="s">
        <v>24</v>
      </c>
    </row>
    <row r="2029" spans="1:6" ht="15.75" thickBot="1">
      <c r="A2029" s="88">
        <v>5199</v>
      </c>
      <c r="B2029" s="85">
        <v>3216</v>
      </c>
      <c r="C2029" s="86" t="s">
        <v>1638</v>
      </c>
      <c r="D2029" s="86" t="s">
        <v>1367</v>
      </c>
      <c r="E2029" s="91">
        <v>1</v>
      </c>
      <c r="F2029" s="86" t="s">
        <v>24</v>
      </c>
    </row>
    <row r="2030" spans="1:6" ht="15.75" thickBot="1">
      <c r="A2030" s="88">
        <v>2339</v>
      </c>
      <c r="B2030" s="85">
        <v>3125</v>
      </c>
      <c r="C2030" s="86" t="s">
        <v>1639</v>
      </c>
      <c r="D2030" s="86" t="s">
        <v>1368</v>
      </c>
      <c r="E2030" s="91">
        <v>1</v>
      </c>
      <c r="F2030" s="86" t="s">
        <v>24</v>
      </c>
    </row>
    <row r="2031" spans="1:6" ht="15.75" thickBot="1">
      <c r="A2031" s="88">
        <v>1920</v>
      </c>
      <c r="B2031" s="85">
        <v>3950</v>
      </c>
      <c r="C2031" s="86" t="s">
        <v>1640</v>
      </c>
      <c r="D2031" s="86" t="s">
        <v>1174</v>
      </c>
      <c r="E2031" s="91">
        <v>5</v>
      </c>
      <c r="F2031" s="86" t="s">
        <v>24</v>
      </c>
    </row>
    <row r="2032" spans="1:6" ht="15.75" thickBot="1">
      <c r="A2032" s="88">
        <v>1971</v>
      </c>
      <c r="B2032" s="85">
        <v>3815</v>
      </c>
      <c r="C2032" s="86" t="s">
        <v>1637</v>
      </c>
      <c r="D2032" s="86" t="s">
        <v>1369</v>
      </c>
      <c r="E2032" s="91">
        <v>4</v>
      </c>
      <c r="F2032" s="86" t="s">
        <v>24</v>
      </c>
    </row>
    <row r="2033" spans="1:6" ht="15.75" thickBot="1">
      <c r="A2033" s="88">
        <v>2116</v>
      </c>
      <c r="B2033" s="85">
        <v>3033</v>
      </c>
      <c r="C2033" s="86" t="s">
        <v>1642</v>
      </c>
      <c r="D2033" s="86" t="s">
        <v>1256</v>
      </c>
      <c r="E2033" s="91">
        <v>1</v>
      </c>
      <c r="F2033" s="86" t="s">
        <v>24</v>
      </c>
    </row>
    <row r="2034" spans="1:6" ht="15.75" thickBot="1">
      <c r="A2034" s="88">
        <v>3049</v>
      </c>
      <c r="B2034" s="85">
        <v>3777</v>
      </c>
      <c r="C2034" s="86" t="s">
        <v>1639</v>
      </c>
      <c r="D2034" s="86" t="s">
        <v>1206</v>
      </c>
      <c r="E2034" s="91">
        <v>2</v>
      </c>
      <c r="F2034" s="86" t="s">
        <v>24</v>
      </c>
    </row>
    <row r="2035" spans="1:6" ht="15.75" thickBot="1">
      <c r="A2035" s="88">
        <v>2340</v>
      </c>
      <c r="B2035" s="85">
        <v>3222</v>
      </c>
      <c r="C2035" s="86" t="s">
        <v>1638</v>
      </c>
      <c r="D2035" s="86" t="s">
        <v>1370</v>
      </c>
      <c r="E2035" s="91">
        <v>2</v>
      </c>
      <c r="F2035" s="86" t="s">
        <v>24</v>
      </c>
    </row>
    <row r="2036" spans="1:6" ht="15.75" thickBot="1">
      <c r="A2036" s="88">
        <v>2152</v>
      </c>
      <c r="B2036" s="85">
        <v>3803</v>
      </c>
      <c r="C2036" s="86" t="s">
        <v>1637</v>
      </c>
      <c r="D2036" s="86" t="s">
        <v>1306</v>
      </c>
      <c r="E2036" s="91">
        <v>1</v>
      </c>
      <c r="F2036" s="86" t="s">
        <v>24</v>
      </c>
    </row>
    <row r="2037" spans="1:6" ht="15.75" thickBot="1">
      <c r="A2037" s="88">
        <v>2657</v>
      </c>
      <c r="B2037" s="85">
        <v>3056</v>
      </c>
      <c r="C2037" s="86" t="s">
        <v>1643</v>
      </c>
      <c r="D2037" s="86" t="s">
        <v>1265</v>
      </c>
      <c r="E2037" s="91">
        <v>1</v>
      </c>
      <c r="F2037" s="86" t="s">
        <v>24</v>
      </c>
    </row>
    <row r="2038" spans="1:6" ht="15.75" thickBot="1">
      <c r="A2038" s="88">
        <v>2822</v>
      </c>
      <c r="B2038" s="85">
        <v>3043</v>
      </c>
      <c r="C2038" s="86" t="s">
        <v>1643</v>
      </c>
      <c r="D2038" s="86" t="s">
        <v>1224</v>
      </c>
      <c r="E2038" s="91">
        <v>1</v>
      </c>
      <c r="F2038" s="86" t="s">
        <v>24</v>
      </c>
    </row>
    <row r="2039" spans="1:6" ht="15.75" thickBot="1">
      <c r="A2039" s="88">
        <v>2816</v>
      </c>
      <c r="B2039" s="85">
        <v>3020</v>
      </c>
      <c r="C2039" s="86" t="s">
        <v>1642</v>
      </c>
      <c r="D2039" s="86" t="s">
        <v>1325</v>
      </c>
      <c r="E2039" s="91">
        <v>1</v>
      </c>
      <c r="F2039" s="86" t="s">
        <v>24</v>
      </c>
    </row>
    <row r="2040" spans="1:6" ht="15.75" thickBot="1">
      <c r="A2040" s="88">
        <v>22901</v>
      </c>
      <c r="B2040" s="85">
        <v>3585</v>
      </c>
      <c r="C2040" s="86" t="s">
        <v>1641</v>
      </c>
      <c r="D2040" s="86" t="s">
        <v>1175</v>
      </c>
      <c r="E2040" s="91">
        <v>4</v>
      </c>
      <c r="F2040" s="86" t="s">
        <v>24</v>
      </c>
    </row>
    <row r="2041" spans="1:6" ht="15.75" thickBot="1">
      <c r="A2041" s="88">
        <v>1858</v>
      </c>
      <c r="B2041" s="85">
        <v>3396</v>
      </c>
      <c r="C2041" s="86" t="s">
        <v>1636</v>
      </c>
      <c r="D2041" s="86" t="s">
        <v>1328</v>
      </c>
      <c r="E2041" s="91">
        <v>5</v>
      </c>
      <c r="F2041" s="86" t="s">
        <v>24</v>
      </c>
    </row>
    <row r="2042" spans="1:6" ht="15.75" thickBot="1">
      <c r="A2042" s="88">
        <v>2290</v>
      </c>
      <c r="B2042" s="85">
        <v>3396</v>
      </c>
      <c r="C2042" s="86" t="s">
        <v>1636</v>
      </c>
      <c r="D2042" s="86" t="s">
        <v>1328</v>
      </c>
      <c r="E2042" s="91">
        <v>5</v>
      </c>
      <c r="F2042" s="86" t="s">
        <v>24</v>
      </c>
    </row>
    <row r="2043" spans="1:6" ht="15.75" thickBot="1">
      <c r="A2043" s="88">
        <v>2946</v>
      </c>
      <c r="B2043" s="85">
        <v>3083</v>
      </c>
      <c r="C2043" s="86" t="s">
        <v>1643</v>
      </c>
      <c r="D2043" s="86" t="s">
        <v>1371</v>
      </c>
      <c r="E2043" s="91">
        <v>1</v>
      </c>
      <c r="F2043" s="86" t="s">
        <v>24</v>
      </c>
    </row>
    <row r="2044" spans="1:6" ht="15.75" thickBot="1">
      <c r="A2044" s="88">
        <v>3022</v>
      </c>
      <c r="B2044" s="85">
        <v>3677</v>
      </c>
      <c r="C2044" s="86" t="s">
        <v>397</v>
      </c>
      <c r="D2044" s="86" t="s">
        <v>1372</v>
      </c>
      <c r="E2044" s="91">
        <v>3</v>
      </c>
      <c r="F2044" s="86" t="s">
        <v>24</v>
      </c>
    </row>
    <row r="2045" spans="1:6" ht="15.75" thickBot="1">
      <c r="A2045" s="88">
        <v>2243</v>
      </c>
      <c r="B2045" s="85">
        <v>3517</v>
      </c>
      <c r="C2045" s="86" t="s">
        <v>1641</v>
      </c>
      <c r="D2045" s="86" t="s">
        <v>1263</v>
      </c>
      <c r="E2045" s="91">
        <v>5</v>
      </c>
      <c r="F2045" s="86" t="s">
        <v>24</v>
      </c>
    </row>
    <row r="2046" spans="1:6" ht="15.75" thickBot="1">
      <c r="A2046" s="88">
        <v>2123</v>
      </c>
      <c r="B2046" s="85">
        <v>3517</v>
      </c>
      <c r="C2046" s="86" t="s">
        <v>1641</v>
      </c>
      <c r="D2046" s="86" t="s">
        <v>1263</v>
      </c>
      <c r="E2046" s="91">
        <v>5</v>
      </c>
      <c r="F2046" s="86" t="s">
        <v>24</v>
      </c>
    </row>
    <row r="2047" spans="1:6" ht="15.75" thickBot="1">
      <c r="A2047" s="88">
        <v>2326</v>
      </c>
      <c r="B2047" s="85">
        <v>3996</v>
      </c>
      <c r="C2047" s="86" t="s">
        <v>1640</v>
      </c>
      <c r="D2047" s="86" t="s">
        <v>1363</v>
      </c>
      <c r="E2047" s="91">
        <v>4</v>
      </c>
      <c r="F2047" s="86" t="s">
        <v>24</v>
      </c>
    </row>
    <row r="2048" spans="1:6" ht="15.75" thickBot="1">
      <c r="A2048" s="88">
        <v>2225</v>
      </c>
      <c r="B2048" s="85">
        <v>3418</v>
      </c>
      <c r="C2048" s="86" t="s">
        <v>1636</v>
      </c>
      <c r="D2048" s="86" t="s">
        <v>1176</v>
      </c>
      <c r="E2048" s="91">
        <v>5</v>
      </c>
      <c r="F2048" s="86" t="s">
        <v>24</v>
      </c>
    </row>
    <row r="2049" spans="1:6" ht="15.75" thickBot="1">
      <c r="A2049" s="88">
        <v>2238</v>
      </c>
      <c r="B2049" s="85">
        <v>3644</v>
      </c>
      <c r="C2049" s="86" t="s">
        <v>397</v>
      </c>
      <c r="D2049" s="86" t="s">
        <v>1373</v>
      </c>
      <c r="E2049" s="91">
        <v>4</v>
      </c>
      <c r="F2049" s="86" t="s">
        <v>24</v>
      </c>
    </row>
    <row r="2050" spans="1:6" ht="15.75" thickBot="1">
      <c r="A2050" s="88">
        <v>1958</v>
      </c>
      <c r="B2050" s="85">
        <v>3156</v>
      </c>
      <c r="C2050" s="86" t="s">
        <v>1639</v>
      </c>
      <c r="D2050" s="86" t="s">
        <v>1374</v>
      </c>
      <c r="E2050" s="91">
        <v>1</v>
      </c>
      <c r="F2050" s="86" t="s">
        <v>24</v>
      </c>
    </row>
    <row r="2051" spans="1:6" ht="15.75" thickBot="1">
      <c r="A2051" s="88">
        <v>2213</v>
      </c>
      <c r="B2051" s="85">
        <v>3860</v>
      </c>
      <c r="C2051" s="86" t="s">
        <v>1640</v>
      </c>
      <c r="D2051" s="86" t="s">
        <v>1375</v>
      </c>
      <c r="E2051" s="91">
        <v>5</v>
      </c>
      <c r="F2051" s="86" t="s">
        <v>24</v>
      </c>
    </row>
    <row r="2052" spans="1:6" ht="15.75" thickBot="1">
      <c r="A2052" s="88">
        <v>1813</v>
      </c>
      <c r="B2052" s="85">
        <v>3875</v>
      </c>
      <c r="C2052" s="86" t="s">
        <v>1640</v>
      </c>
      <c r="D2052" s="86" t="s">
        <v>1211</v>
      </c>
      <c r="E2052" s="91">
        <v>4</v>
      </c>
      <c r="F2052" s="86" t="s">
        <v>24</v>
      </c>
    </row>
    <row r="2053" spans="1:6" ht="15.75" thickBot="1">
      <c r="A2053" s="88">
        <v>2202</v>
      </c>
      <c r="B2053" s="85">
        <v>3496</v>
      </c>
      <c r="C2053" s="86" t="s">
        <v>1641</v>
      </c>
      <c r="D2053" s="86" t="s">
        <v>1376</v>
      </c>
      <c r="E2053" s="91">
        <v>3</v>
      </c>
      <c r="F2053" s="86" t="s">
        <v>24</v>
      </c>
    </row>
    <row r="2054" spans="1:6" ht="15.75" thickBot="1">
      <c r="A2054" s="88">
        <v>2933</v>
      </c>
      <c r="B2054" s="85">
        <v>3356</v>
      </c>
      <c r="C2054" s="86" t="s">
        <v>1636</v>
      </c>
      <c r="D2054" s="86" t="s">
        <v>1377</v>
      </c>
      <c r="E2054" s="91">
        <v>2</v>
      </c>
      <c r="F2054" s="86" t="s">
        <v>24</v>
      </c>
    </row>
    <row r="2055" spans="1:6" ht="15.75" thickBot="1">
      <c r="A2055" s="88">
        <v>2263</v>
      </c>
      <c r="B2055" s="85">
        <v>3011</v>
      </c>
      <c r="C2055" s="86" t="s">
        <v>1642</v>
      </c>
      <c r="D2055" s="86" t="s">
        <v>1221</v>
      </c>
      <c r="E2055" s="91">
        <v>1</v>
      </c>
      <c r="F2055" s="86" t="s">
        <v>24</v>
      </c>
    </row>
    <row r="2056" spans="1:6" ht="15.75" thickBot="1">
      <c r="A2056" s="88">
        <v>2031</v>
      </c>
      <c r="B2056" s="85">
        <v>3356</v>
      </c>
      <c r="C2056" s="86" t="s">
        <v>1636</v>
      </c>
      <c r="D2056" s="86" t="s">
        <v>1377</v>
      </c>
      <c r="E2056" s="91">
        <v>2</v>
      </c>
      <c r="F2056" s="86" t="s">
        <v>24</v>
      </c>
    </row>
    <row r="2057" spans="1:6" ht="15.75" thickBot="1">
      <c r="A2057" s="88">
        <v>2288</v>
      </c>
      <c r="B2057" s="85">
        <v>3216</v>
      </c>
      <c r="C2057" s="86" t="s">
        <v>1638</v>
      </c>
      <c r="D2057" s="86" t="s">
        <v>1172</v>
      </c>
      <c r="E2057" s="91">
        <v>1</v>
      </c>
      <c r="F2057" s="86" t="s">
        <v>24</v>
      </c>
    </row>
    <row r="2058" spans="1:6" ht="15.75" thickBot="1">
      <c r="A2058" s="88">
        <v>5260</v>
      </c>
      <c r="B2058" s="85">
        <v>3250</v>
      </c>
      <c r="C2058" s="86" t="s">
        <v>1638</v>
      </c>
      <c r="D2058" s="86" t="s">
        <v>1307</v>
      </c>
      <c r="E2058" s="91">
        <v>4</v>
      </c>
      <c r="F2058" s="86" t="s">
        <v>24</v>
      </c>
    </row>
    <row r="2059" spans="1:6" ht="15.75" thickBot="1">
      <c r="A2059" s="88">
        <v>2616</v>
      </c>
      <c r="B2059" s="85">
        <v>3201</v>
      </c>
      <c r="C2059" s="86" t="s">
        <v>1637</v>
      </c>
      <c r="D2059" s="86" t="s">
        <v>1289</v>
      </c>
      <c r="E2059" s="91">
        <v>1</v>
      </c>
      <c r="F2059" s="86" t="s">
        <v>24</v>
      </c>
    </row>
    <row r="2060" spans="1:6" ht="15.75" thickBot="1">
      <c r="A2060" s="88">
        <v>2791</v>
      </c>
      <c r="B2060" s="85">
        <v>3196</v>
      </c>
      <c r="C2060" s="86" t="s">
        <v>1637</v>
      </c>
      <c r="D2060" s="86" t="s">
        <v>1248</v>
      </c>
      <c r="E2060" s="91">
        <v>1</v>
      </c>
      <c r="F2060" s="86" t="s">
        <v>24</v>
      </c>
    </row>
    <row r="2061" spans="1:6" ht="15.75" thickBot="1">
      <c r="A2061" s="88">
        <v>2296</v>
      </c>
      <c r="B2061" s="85">
        <v>3940</v>
      </c>
      <c r="C2061" s="86" t="s">
        <v>1637</v>
      </c>
      <c r="D2061" s="86" t="s">
        <v>1288</v>
      </c>
      <c r="E2061" s="91">
        <v>1</v>
      </c>
      <c r="F2061" s="86" t="s">
        <v>24</v>
      </c>
    </row>
    <row r="2062" spans="1:6" ht="15.75" thickBot="1">
      <c r="A2062" s="88">
        <v>2769</v>
      </c>
      <c r="B2062" s="85">
        <v>3181</v>
      </c>
      <c r="C2062" s="86" t="s">
        <v>1637</v>
      </c>
      <c r="D2062" s="86" t="s">
        <v>1378</v>
      </c>
      <c r="E2062" s="91">
        <v>1</v>
      </c>
      <c r="F2062" s="86" t="s">
        <v>24</v>
      </c>
    </row>
    <row r="2063" spans="1:6" ht="15.75" thickBot="1">
      <c r="A2063" s="88">
        <v>5918</v>
      </c>
      <c r="B2063" s="85">
        <v>3230</v>
      </c>
      <c r="C2063" s="86" t="s">
        <v>1638</v>
      </c>
      <c r="D2063" s="86" t="s">
        <v>1379</v>
      </c>
      <c r="E2063" s="91">
        <v>3</v>
      </c>
      <c r="F2063" s="86" t="s">
        <v>24</v>
      </c>
    </row>
    <row r="2064" spans="1:6" ht="15.75" thickBot="1">
      <c r="A2064" s="88">
        <v>5312</v>
      </c>
      <c r="B2064" s="85">
        <v>3186</v>
      </c>
      <c r="C2064" s="86" t="s">
        <v>1637</v>
      </c>
      <c r="D2064" s="86" t="s">
        <v>1184</v>
      </c>
      <c r="E2064" s="91">
        <v>1</v>
      </c>
      <c r="F2064" s="86" t="s">
        <v>24</v>
      </c>
    </row>
    <row r="2065" spans="1:6" ht="15.75" thickBot="1">
      <c r="A2065" s="88">
        <v>2010</v>
      </c>
      <c r="B2065" s="85">
        <v>3228</v>
      </c>
      <c r="C2065" s="86" t="s">
        <v>1638</v>
      </c>
      <c r="D2065" s="86" t="s">
        <v>1380</v>
      </c>
      <c r="E2065" s="91">
        <v>2</v>
      </c>
      <c r="F2065" s="86" t="s">
        <v>24</v>
      </c>
    </row>
    <row r="2066" spans="1:6" ht="15.75" thickBot="1">
      <c r="A2066" s="88">
        <v>2245</v>
      </c>
      <c r="B2066" s="85">
        <v>3930</v>
      </c>
      <c r="C2066" s="86" t="s">
        <v>1637</v>
      </c>
      <c r="D2066" s="86" t="s">
        <v>1381</v>
      </c>
      <c r="E2066" s="91">
        <v>1</v>
      </c>
      <c r="F2066" s="86" t="s">
        <v>24</v>
      </c>
    </row>
    <row r="2067" spans="1:6" ht="15.75" thickBot="1">
      <c r="A2067" s="88">
        <v>3026</v>
      </c>
      <c r="B2067" s="85">
        <v>3429</v>
      </c>
      <c r="C2067" s="86" t="s">
        <v>1643</v>
      </c>
      <c r="D2067" s="86" t="s">
        <v>1382</v>
      </c>
      <c r="E2067" s="91">
        <v>1</v>
      </c>
      <c r="F2067" s="86" t="s">
        <v>24</v>
      </c>
    </row>
    <row r="2068" spans="1:6" ht="15.75" thickBot="1">
      <c r="A2068" s="88">
        <v>2813</v>
      </c>
      <c r="B2068" s="85">
        <v>3803</v>
      </c>
      <c r="C2068" s="86" t="s">
        <v>1637</v>
      </c>
      <c r="D2068" s="86" t="s">
        <v>1306</v>
      </c>
      <c r="E2068" s="91">
        <v>1</v>
      </c>
      <c r="F2068" s="86" t="s">
        <v>24</v>
      </c>
    </row>
    <row r="2069" spans="1:6" ht="15.75" thickBot="1">
      <c r="A2069" s="88">
        <v>5313</v>
      </c>
      <c r="B2069" s="85">
        <v>3355</v>
      </c>
      <c r="C2069" s="86" t="s">
        <v>1636</v>
      </c>
      <c r="D2069" s="86" t="s">
        <v>1383</v>
      </c>
      <c r="E2069" s="91">
        <v>2</v>
      </c>
      <c r="F2069" s="86" t="s">
        <v>24</v>
      </c>
    </row>
    <row r="2070" spans="1:6" ht="15.75" thickBot="1">
      <c r="A2070" s="88">
        <v>1992</v>
      </c>
      <c r="B2070" s="85">
        <v>3172</v>
      </c>
      <c r="C2070" s="86" t="s">
        <v>1637</v>
      </c>
      <c r="D2070" s="86" t="s">
        <v>1384</v>
      </c>
      <c r="E2070" s="91">
        <v>1</v>
      </c>
      <c r="F2070" s="86" t="s">
        <v>24</v>
      </c>
    </row>
    <row r="2071" spans="1:6" ht="15.75" thickBot="1">
      <c r="A2071" s="88">
        <v>2804</v>
      </c>
      <c r="B2071" s="85">
        <v>3350</v>
      </c>
      <c r="C2071" s="86" t="s">
        <v>1636</v>
      </c>
      <c r="D2071" s="86" t="s">
        <v>1346</v>
      </c>
      <c r="E2071" s="91">
        <v>2</v>
      </c>
      <c r="F2071" s="86" t="s">
        <v>24</v>
      </c>
    </row>
    <row r="2072" spans="1:6" ht="15.75" thickBot="1">
      <c r="A2072" s="88">
        <v>2891</v>
      </c>
      <c r="B2072" s="85">
        <v>3909</v>
      </c>
      <c r="C2072" s="86" t="s">
        <v>1640</v>
      </c>
      <c r="D2072" s="86" t="s">
        <v>1385</v>
      </c>
      <c r="E2072" s="91">
        <v>4</v>
      </c>
      <c r="F2072" s="86" t="s">
        <v>24</v>
      </c>
    </row>
    <row r="2073" spans="1:6" ht="15.75" thickBot="1">
      <c r="A2073" s="88">
        <v>2666</v>
      </c>
      <c r="B2073" s="85">
        <v>3093</v>
      </c>
      <c r="C2073" s="86" t="s">
        <v>1643</v>
      </c>
      <c r="D2073" s="86" t="s">
        <v>1386</v>
      </c>
      <c r="E2073" s="91">
        <v>1</v>
      </c>
      <c r="F2073" s="86" t="s">
        <v>24</v>
      </c>
    </row>
    <row r="2074" spans="1:6" ht="15.75" thickBot="1">
      <c r="A2074" s="88">
        <v>2323</v>
      </c>
      <c r="B2074" s="85">
        <v>3109</v>
      </c>
      <c r="C2074" s="86" t="s">
        <v>1639</v>
      </c>
      <c r="D2074" s="86" t="s">
        <v>1387</v>
      </c>
      <c r="E2074" s="91">
        <v>1</v>
      </c>
      <c r="F2074" s="86" t="s">
        <v>24</v>
      </c>
    </row>
    <row r="2075" spans="1:6" ht="15.75" thickBot="1">
      <c r="A2075" s="88">
        <v>2192</v>
      </c>
      <c r="B2075" s="85">
        <v>3550</v>
      </c>
      <c r="C2075" s="86" t="s">
        <v>1641</v>
      </c>
      <c r="D2075" s="86" t="s">
        <v>1271</v>
      </c>
      <c r="E2075" s="91">
        <v>2</v>
      </c>
      <c r="F2075" s="86" t="s">
        <v>24</v>
      </c>
    </row>
    <row r="2076" spans="1:6" ht="15.75" thickBot="1">
      <c r="A2076" s="88">
        <v>2271</v>
      </c>
      <c r="B2076" s="85">
        <v>3825</v>
      </c>
      <c r="C2076" s="86" t="s">
        <v>1640</v>
      </c>
      <c r="D2076" s="86" t="s">
        <v>1388</v>
      </c>
      <c r="E2076" s="91">
        <v>3</v>
      </c>
      <c r="F2076" s="86" t="s">
        <v>24</v>
      </c>
    </row>
    <row r="2077" spans="1:6" ht="15.75" thickBot="1">
      <c r="A2077" s="88">
        <v>2680</v>
      </c>
      <c r="B2077" s="85">
        <v>3219</v>
      </c>
      <c r="C2077" s="86" t="s">
        <v>1638</v>
      </c>
      <c r="D2077" s="86" t="s">
        <v>1270</v>
      </c>
      <c r="E2077" s="91">
        <v>1</v>
      </c>
      <c r="F2077" s="86" t="s">
        <v>24</v>
      </c>
    </row>
    <row r="2078" spans="1:6" ht="15.75" thickBot="1">
      <c r="A2078" s="88">
        <v>2332</v>
      </c>
      <c r="B2078" s="85">
        <v>3084</v>
      </c>
      <c r="C2078" s="86" t="s">
        <v>1643</v>
      </c>
      <c r="D2078" s="86" t="s">
        <v>1203</v>
      </c>
      <c r="E2078" s="91">
        <v>1</v>
      </c>
      <c r="F2078" s="86" t="s">
        <v>24</v>
      </c>
    </row>
    <row r="2079" spans="1:6" ht="15.75" thickBot="1">
      <c r="A2079" s="88">
        <v>26603</v>
      </c>
      <c r="B2079" s="85">
        <v>3941</v>
      </c>
      <c r="C2079" s="86" t="s">
        <v>1637</v>
      </c>
      <c r="D2079" s="86" t="s">
        <v>1389</v>
      </c>
      <c r="E2079" s="91">
        <v>1</v>
      </c>
      <c r="F2079" s="86" t="s">
        <v>24</v>
      </c>
    </row>
    <row r="2080" spans="1:6" ht="15.75" thickBot="1">
      <c r="A2080" s="88">
        <v>2307</v>
      </c>
      <c r="B2080" s="85">
        <v>3201</v>
      </c>
      <c r="C2080" s="86" t="s">
        <v>1637</v>
      </c>
      <c r="D2080" s="86" t="s">
        <v>1289</v>
      </c>
      <c r="E2080" s="91">
        <v>1</v>
      </c>
      <c r="F2080" s="86" t="s">
        <v>24</v>
      </c>
    </row>
    <row r="2081" spans="1:6" ht="15.75" thickBot="1">
      <c r="A2081" s="88">
        <v>5713</v>
      </c>
      <c r="B2081" s="85">
        <v>3175</v>
      </c>
      <c r="C2081" s="86" t="s">
        <v>1637</v>
      </c>
      <c r="D2081" s="86" t="s">
        <v>1338</v>
      </c>
      <c r="E2081" s="91">
        <v>1</v>
      </c>
      <c r="F2081" s="86" t="s">
        <v>24</v>
      </c>
    </row>
    <row r="2082" spans="1:6" ht="15.75" thickBot="1">
      <c r="A2082" s="88">
        <v>2821</v>
      </c>
      <c r="B2082" s="85">
        <v>3171</v>
      </c>
      <c r="C2082" s="86" t="s">
        <v>1637</v>
      </c>
      <c r="D2082" s="86" t="s">
        <v>1390</v>
      </c>
      <c r="E2082" s="91">
        <v>1</v>
      </c>
      <c r="F2082" s="86" t="s">
        <v>24</v>
      </c>
    </row>
    <row r="2083" spans="1:6" ht="15.75" thickBot="1">
      <c r="A2083" s="88">
        <v>2727</v>
      </c>
      <c r="B2083" s="85">
        <v>3804</v>
      </c>
      <c r="C2083" s="86" t="s">
        <v>1637</v>
      </c>
      <c r="D2083" s="86" t="s">
        <v>1272</v>
      </c>
      <c r="E2083" s="91">
        <v>1</v>
      </c>
      <c r="F2083" s="86" t="s">
        <v>24</v>
      </c>
    </row>
    <row r="2084" spans="1:6" ht="15.75" thickBot="1">
      <c r="A2084" s="88">
        <v>1928</v>
      </c>
      <c r="B2084" s="85">
        <v>3871</v>
      </c>
      <c r="C2084" s="86" t="s">
        <v>1640</v>
      </c>
      <c r="D2084" s="86" t="s">
        <v>1391</v>
      </c>
      <c r="E2084" s="91">
        <v>5</v>
      </c>
      <c r="F2084" s="86" t="s">
        <v>24</v>
      </c>
    </row>
    <row r="2085" spans="1:6" ht="15.75" thickBot="1">
      <c r="A2085" s="88">
        <v>23624</v>
      </c>
      <c r="B2085" s="85">
        <v>3150</v>
      </c>
      <c r="C2085" s="86" t="s">
        <v>1639</v>
      </c>
      <c r="D2085" s="86" t="s">
        <v>1353</v>
      </c>
      <c r="E2085" s="91">
        <v>1</v>
      </c>
      <c r="F2085" s="86" t="s">
        <v>24</v>
      </c>
    </row>
    <row r="2086" spans="1:6" ht="15.75" thickBot="1">
      <c r="A2086" s="88">
        <v>27311</v>
      </c>
      <c r="B2086" s="85">
        <v>3149</v>
      </c>
      <c r="C2086" s="86" t="s">
        <v>1639</v>
      </c>
      <c r="D2086" s="86" t="s">
        <v>1257</v>
      </c>
      <c r="E2086" s="91">
        <v>1</v>
      </c>
      <c r="F2086" s="86" t="s">
        <v>24</v>
      </c>
    </row>
    <row r="2087" spans="1:6" ht="15.75" thickBot="1">
      <c r="A2087" s="88">
        <v>27689</v>
      </c>
      <c r="B2087" s="85">
        <v>3015</v>
      </c>
      <c r="C2087" s="86" t="s">
        <v>1642</v>
      </c>
      <c r="D2087" s="86" t="s">
        <v>1392</v>
      </c>
      <c r="E2087" s="91">
        <v>1</v>
      </c>
      <c r="F2087" s="86" t="s">
        <v>24</v>
      </c>
    </row>
    <row r="2088" spans="1:6" ht="15.75" thickBot="1">
      <c r="A2088" s="88">
        <v>5266</v>
      </c>
      <c r="B2088" s="85">
        <v>3802</v>
      </c>
      <c r="C2088" s="86" t="s">
        <v>1637</v>
      </c>
      <c r="D2088" s="86" t="s">
        <v>1393</v>
      </c>
      <c r="E2088" s="91">
        <v>1</v>
      </c>
      <c r="F2088" s="86" t="s">
        <v>24</v>
      </c>
    </row>
    <row r="2089" spans="1:6" ht="15.75" thickBot="1">
      <c r="A2089" s="88">
        <v>2097</v>
      </c>
      <c r="B2089" s="85">
        <v>3214</v>
      </c>
      <c r="C2089" s="86" t="s">
        <v>1638</v>
      </c>
      <c r="D2089" s="86" t="s">
        <v>1225</v>
      </c>
      <c r="E2089" s="91">
        <v>1</v>
      </c>
      <c r="F2089" s="86" t="s">
        <v>24</v>
      </c>
    </row>
    <row r="2090" spans="1:6" ht="15.75" thickBot="1">
      <c r="A2090" s="88">
        <v>2901</v>
      </c>
      <c r="B2090" s="85">
        <v>3423</v>
      </c>
      <c r="C2090" s="86" t="s">
        <v>1636</v>
      </c>
      <c r="D2090" s="86" t="s">
        <v>1176</v>
      </c>
      <c r="E2090" s="91">
        <v>5</v>
      </c>
      <c r="F2090" s="86" t="s">
        <v>24</v>
      </c>
    </row>
    <row r="2091" spans="1:6" ht="15.75" thickBot="1">
      <c r="A2091" s="88">
        <v>1941</v>
      </c>
      <c r="B2091" s="85">
        <v>3463</v>
      </c>
      <c r="C2091" s="86" t="s">
        <v>1641</v>
      </c>
      <c r="D2091" s="86" t="s">
        <v>1394</v>
      </c>
      <c r="E2091" s="91">
        <v>5</v>
      </c>
      <c r="F2091" s="86" t="s">
        <v>24</v>
      </c>
    </row>
    <row r="2092" spans="1:6" ht="15.75" thickBot="1">
      <c r="A2092" s="88">
        <v>2674</v>
      </c>
      <c r="B2092" s="85">
        <v>3163</v>
      </c>
      <c r="C2092" s="86" t="s">
        <v>1637</v>
      </c>
      <c r="D2092" s="86" t="s">
        <v>1186</v>
      </c>
      <c r="E2092" s="91">
        <v>1</v>
      </c>
      <c r="F2092" s="86" t="s">
        <v>24</v>
      </c>
    </row>
    <row r="2093" spans="1:6" ht="15.75" thickBot="1">
      <c r="A2093" s="88">
        <v>1783</v>
      </c>
      <c r="B2093" s="85">
        <v>3004</v>
      </c>
      <c r="C2093" s="86" t="s">
        <v>1637</v>
      </c>
      <c r="D2093" s="86" t="s">
        <v>1378</v>
      </c>
      <c r="E2093" s="91">
        <v>1</v>
      </c>
      <c r="F2093" s="86" t="s">
        <v>24</v>
      </c>
    </row>
    <row r="2094" spans="1:6" ht="15.75" thickBot="1">
      <c r="A2094" s="88">
        <v>2068</v>
      </c>
      <c r="B2094" s="85">
        <v>3363</v>
      </c>
      <c r="C2094" s="86" t="s">
        <v>1636</v>
      </c>
      <c r="D2094" s="86" t="s">
        <v>1314</v>
      </c>
      <c r="E2094" s="91">
        <v>2</v>
      </c>
      <c r="F2094" s="86" t="s">
        <v>24</v>
      </c>
    </row>
    <row r="2095" spans="1:6" ht="15.75" thickBot="1">
      <c r="A2095" s="88">
        <v>2050</v>
      </c>
      <c r="B2095" s="85">
        <v>3480</v>
      </c>
      <c r="C2095" s="86" t="s">
        <v>1641</v>
      </c>
      <c r="D2095" s="86" t="s">
        <v>1245</v>
      </c>
      <c r="E2095" s="91">
        <v>5</v>
      </c>
      <c r="F2095" s="86" t="s">
        <v>24</v>
      </c>
    </row>
    <row r="2096" spans="1:6" ht="15.75" thickBot="1">
      <c r="A2096" s="88">
        <v>1921</v>
      </c>
      <c r="B2096" s="85">
        <v>3037</v>
      </c>
      <c r="C2096" s="86" t="s">
        <v>1642</v>
      </c>
      <c r="D2096" s="86" t="s">
        <v>1395</v>
      </c>
      <c r="E2096" s="91">
        <v>1</v>
      </c>
      <c r="F2096" s="86" t="s">
        <v>24</v>
      </c>
    </row>
    <row r="2097" spans="1:6" ht="15.75" thickBot="1">
      <c r="A2097" s="88">
        <v>2121</v>
      </c>
      <c r="B2097" s="85">
        <v>3419</v>
      </c>
      <c r="C2097" s="86" t="s">
        <v>1636</v>
      </c>
      <c r="D2097" s="86" t="s">
        <v>1176</v>
      </c>
      <c r="E2097" s="91">
        <v>5</v>
      </c>
      <c r="F2097" s="86" t="s">
        <v>24</v>
      </c>
    </row>
    <row r="2098" spans="1:6" ht="15.75" thickBot="1">
      <c r="A2098" s="88">
        <v>2228</v>
      </c>
      <c r="B2098" s="85">
        <v>3478</v>
      </c>
      <c r="C2098" s="86" t="s">
        <v>1636</v>
      </c>
      <c r="D2098" s="86" t="s">
        <v>1301</v>
      </c>
      <c r="E2098" s="91">
        <v>5</v>
      </c>
      <c r="F2098" s="86" t="s">
        <v>24</v>
      </c>
    </row>
    <row r="2099" spans="1:6" ht="15.75" thickBot="1">
      <c r="A2099" s="88">
        <v>2233</v>
      </c>
      <c r="B2099" s="85">
        <v>3730</v>
      </c>
      <c r="C2099" s="86" t="s">
        <v>397</v>
      </c>
      <c r="D2099" s="86" t="s">
        <v>1179</v>
      </c>
      <c r="E2099" s="91">
        <v>4</v>
      </c>
      <c r="F2099" s="86" t="s">
        <v>24</v>
      </c>
    </row>
    <row r="2100" spans="1:6" ht="15.75" thickBot="1">
      <c r="A2100" s="88">
        <v>1809</v>
      </c>
      <c r="B2100" s="85">
        <v>3660</v>
      </c>
      <c r="C2100" s="86" t="s">
        <v>397</v>
      </c>
      <c r="D2100" s="86" t="s">
        <v>1396</v>
      </c>
      <c r="E2100" s="91">
        <v>4</v>
      </c>
      <c r="F2100" s="86" t="s">
        <v>24</v>
      </c>
    </row>
    <row r="2101" spans="1:6" ht="15.75" thickBot="1">
      <c r="A2101" s="88">
        <v>2250</v>
      </c>
      <c r="B2101" s="85">
        <v>3636</v>
      </c>
      <c r="C2101" s="86" t="s">
        <v>397</v>
      </c>
      <c r="D2101" s="86" t="s">
        <v>1213</v>
      </c>
      <c r="E2101" s="91">
        <v>5</v>
      </c>
      <c r="F2101" s="86" t="s">
        <v>24</v>
      </c>
    </row>
    <row r="2102" spans="1:6" ht="15.75" thickBot="1">
      <c r="A2102" s="88">
        <v>2069</v>
      </c>
      <c r="B2102" s="85">
        <v>3714</v>
      </c>
      <c r="C2102" s="86" t="s">
        <v>397</v>
      </c>
      <c r="D2102" s="86" t="s">
        <v>1318</v>
      </c>
      <c r="E2102" s="91">
        <v>5</v>
      </c>
      <c r="F2102" s="86" t="s">
        <v>24</v>
      </c>
    </row>
    <row r="2103" spans="1:6" ht="15.75" thickBot="1">
      <c r="A2103" s="88">
        <v>2807</v>
      </c>
      <c r="B2103" s="85">
        <v>3224</v>
      </c>
      <c r="C2103" s="86" t="s">
        <v>1638</v>
      </c>
      <c r="D2103" s="86" t="s">
        <v>1342</v>
      </c>
      <c r="E2103" s="91">
        <v>1</v>
      </c>
      <c r="F2103" s="86" t="s">
        <v>24</v>
      </c>
    </row>
    <row r="2104" spans="1:6" ht="15.75" thickBot="1">
      <c r="A2104" s="88">
        <v>12307</v>
      </c>
      <c r="B2104" s="85">
        <v>3089</v>
      </c>
      <c r="C2104" s="86" t="s">
        <v>1643</v>
      </c>
      <c r="D2104" s="86" t="s">
        <v>1345</v>
      </c>
      <c r="E2104" s="91">
        <v>1</v>
      </c>
      <c r="F2104" s="86" t="s">
        <v>24</v>
      </c>
    </row>
    <row r="2105" spans="1:6" ht="15.75" thickBot="1">
      <c r="A2105" s="88">
        <v>2755</v>
      </c>
      <c r="B2105" s="85">
        <v>3101</v>
      </c>
      <c r="C2105" s="86" t="s">
        <v>1639</v>
      </c>
      <c r="D2105" s="86" t="s">
        <v>1217</v>
      </c>
      <c r="E2105" s="91">
        <v>1</v>
      </c>
      <c r="F2105" s="86" t="s">
        <v>24</v>
      </c>
    </row>
    <row r="2106" spans="1:6" ht="15.75" thickBot="1">
      <c r="A2106" s="88">
        <v>2281</v>
      </c>
      <c r="B2106" s="85">
        <v>3981</v>
      </c>
      <c r="C2106" s="86" t="s">
        <v>1637</v>
      </c>
      <c r="D2106" s="86" t="s">
        <v>1397</v>
      </c>
      <c r="E2106" s="91">
        <v>2</v>
      </c>
      <c r="F2106" s="86" t="s">
        <v>24</v>
      </c>
    </row>
    <row r="2107" spans="1:6" ht="15.75" thickBot="1">
      <c r="A2107" s="88">
        <v>2894</v>
      </c>
      <c r="B2107" s="85">
        <v>3137</v>
      </c>
      <c r="C2107" s="86" t="s">
        <v>1639</v>
      </c>
      <c r="D2107" s="86" t="s">
        <v>1398</v>
      </c>
      <c r="E2107" s="91">
        <v>1</v>
      </c>
      <c r="F2107" s="86" t="s">
        <v>24</v>
      </c>
    </row>
    <row r="2108" spans="1:6" ht="15.75" thickBot="1">
      <c r="A2108" s="88">
        <v>2242</v>
      </c>
      <c r="B2108" s="85">
        <v>3995</v>
      </c>
      <c r="C2108" s="86" t="s">
        <v>1640</v>
      </c>
      <c r="D2108" s="86" t="s">
        <v>1363</v>
      </c>
      <c r="E2108" s="91">
        <v>4</v>
      </c>
      <c r="F2108" s="86" t="s">
        <v>24</v>
      </c>
    </row>
    <row r="2109" spans="1:6" ht="15.75" thickBot="1">
      <c r="A2109" s="88">
        <v>2253</v>
      </c>
      <c r="B2109" s="85">
        <v>3289</v>
      </c>
      <c r="C2109" s="86" t="s">
        <v>1638</v>
      </c>
      <c r="D2109" s="86" t="s">
        <v>1399</v>
      </c>
      <c r="E2109" s="91">
        <v>5</v>
      </c>
      <c r="F2109" s="86" t="s">
        <v>24</v>
      </c>
    </row>
    <row r="2110" spans="1:6" ht="15.75" thickBot="1">
      <c r="A2110" s="88">
        <v>2172</v>
      </c>
      <c r="B2110" s="85">
        <v>3953</v>
      </c>
      <c r="C2110" s="86" t="s">
        <v>1640</v>
      </c>
      <c r="D2110" s="86" t="s">
        <v>1391</v>
      </c>
      <c r="E2110" s="91">
        <v>4</v>
      </c>
      <c r="F2110" s="86" t="s">
        <v>24</v>
      </c>
    </row>
    <row r="2111" spans="1:6" ht="15.75" thickBot="1">
      <c r="A2111" s="88">
        <v>2960</v>
      </c>
      <c r="B2111" s="85">
        <v>3621</v>
      </c>
      <c r="C2111" s="86" t="s">
        <v>1641</v>
      </c>
      <c r="D2111" s="86" t="s">
        <v>1400</v>
      </c>
      <c r="E2111" s="91">
        <v>5</v>
      </c>
      <c r="F2111" s="86" t="s">
        <v>24</v>
      </c>
    </row>
    <row r="2112" spans="1:6" ht="15.75" thickBot="1">
      <c r="A2112" s="88">
        <v>2249</v>
      </c>
      <c r="B2112" s="85">
        <v>3318</v>
      </c>
      <c r="C2112" s="86" t="s">
        <v>1636</v>
      </c>
      <c r="D2112" s="86" t="s">
        <v>1401</v>
      </c>
      <c r="E2112" s="91">
        <v>5</v>
      </c>
      <c r="F2112" s="86" t="s">
        <v>24</v>
      </c>
    </row>
    <row r="2113" spans="1:6" ht="15.75" thickBot="1">
      <c r="A2113" s="88">
        <v>2141</v>
      </c>
      <c r="B2113" s="85">
        <v>3400</v>
      </c>
      <c r="C2113" s="86" t="s">
        <v>1636</v>
      </c>
      <c r="D2113" s="86" t="s">
        <v>1402</v>
      </c>
      <c r="E2113" s="91">
        <v>3</v>
      </c>
      <c r="F2113" s="86" t="s">
        <v>24</v>
      </c>
    </row>
    <row r="2114" spans="1:6" ht="15.75" thickBot="1">
      <c r="A2114" s="88">
        <v>2309</v>
      </c>
      <c r="B2114" s="85">
        <v>3909</v>
      </c>
      <c r="C2114" s="86" t="s">
        <v>1640</v>
      </c>
      <c r="D2114" s="86" t="s">
        <v>1385</v>
      </c>
      <c r="E2114" s="91">
        <v>4</v>
      </c>
      <c r="F2114" s="86" t="s">
        <v>24</v>
      </c>
    </row>
    <row r="2115" spans="1:6" ht="15.75" thickBot="1">
      <c r="A2115" s="88">
        <v>2082</v>
      </c>
      <c r="B2115" s="85">
        <v>3608</v>
      </c>
      <c r="C2115" s="86" t="s">
        <v>397</v>
      </c>
      <c r="D2115" s="86" t="s">
        <v>1403</v>
      </c>
      <c r="E2115" s="91">
        <v>5</v>
      </c>
      <c r="F2115" s="86" t="s">
        <v>24</v>
      </c>
    </row>
    <row r="2116" spans="1:6" ht="15.75" thickBot="1">
      <c r="A2116" s="88">
        <v>2916</v>
      </c>
      <c r="B2116" s="85">
        <v>3700</v>
      </c>
      <c r="C2116" s="86" t="s">
        <v>397</v>
      </c>
      <c r="D2116" s="86" t="s">
        <v>1262</v>
      </c>
      <c r="E2116" s="91">
        <v>5</v>
      </c>
      <c r="F2116" s="86" t="s">
        <v>24</v>
      </c>
    </row>
    <row r="2117" spans="1:6" ht="15.75" thickBot="1">
      <c r="A2117" s="88">
        <v>5788</v>
      </c>
      <c r="B2117" s="85">
        <v>3977</v>
      </c>
      <c r="C2117" s="86" t="s">
        <v>1637</v>
      </c>
      <c r="D2117" s="86" t="s">
        <v>1404</v>
      </c>
      <c r="E2117" s="91">
        <v>1</v>
      </c>
      <c r="F2117" s="86" t="s">
        <v>24</v>
      </c>
    </row>
    <row r="2118" spans="1:6" ht="15.75" thickBot="1">
      <c r="A2118" s="88">
        <v>23485</v>
      </c>
      <c r="B2118" s="85">
        <v>3910</v>
      </c>
      <c r="C2118" s="86" t="s">
        <v>1637</v>
      </c>
      <c r="D2118" s="86" t="s">
        <v>1405</v>
      </c>
      <c r="E2118" s="91">
        <v>1</v>
      </c>
      <c r="F2118" s="86" t="s">
        <v>24</v>
      </c>
    </row>
    <row r="2119" spans="1:6" ht="15.75" thickBot="1">
      <c r="A2119" s="88">
        <v>2273</v>
      </c>
      <c r="B2119" s="85">
        <v>3844</v>
      </c>
      <c r="C2119" s="86" t="s">
        <v>1640</v>
      </c>
      <c r="D2119" s="86" t="s">
        <v>1236</v>
      </c>
      <c r="E2119" s="91">
        <v>3</v>
      </c>
      <c r="F2119" s="86" t="s">
        <v>24</v>
      </c>
    </row>
    <row r="2120" spans="1:6" ht="15.75" thickBot="1">
      <c r="A2120" s="88">
        <v>1872</v>
      </c>
      <c r="B2120" s="85">
        <v>3825</v>
      </c>
      <c r="C2120" s="86" t="s">
        <v>1640</v>
      </c>
      <c r="D2120" s="86" t="s">
        <v>1388</v>
      </c>
      <c r="E2120" s="91">
        <v>3</v>
      </c>
      <c r="F2120" s="86" t="s">
        <v>24</v>
      </c>
    </row>
    <row r="2121" spans="1:6" ht="15.75" thickBot="1">
      <c r="A2121" s="88">
        <v>1885</v>
      </c>
      <c r="B2121" s="85">
        <v>3152</v>
      </c>
      <c r="C2121" s="86" t="s">
        <v>1639</v>
      </c>
      <c r="D2121" s="86" t="s">
        <v>1192</v>
      </c>
      <c r="E2121" s="91">
        <v>1</v>
      </c>
      <c r="F2121" s="86" t="s">
        <v>24</v>
      </c>
    </row>
    <row r="2122" spans="1:6" ht="15.75" thickBot="1">
      <c r="A2122" s="88">
        <v>1967</v>
      </c>
      <c r="B2122" s="85">
        <v>3858</v>
      </c>
      <c r="C2122" s="86" t="s">
        <v>1640</v>
      </c>
      <c r="D2122" s="86" t="s">
        <v>1375</v>
      </c>
      <c r="E2122" s="91">
        <v>5</v>
      </c>
      <c r="F2122" s="86" t="s">
        <v>24</v>
      </c>
    </row>
    <row r="2123" spans="1:6" ht="15.75" thickBot="1">
      <c r="A2123" s="88">
        <v>5408</v>
      </c>
      <c r="B2123" s="85">
        <v>3171</v>
      </c>
      <c r="C2123" s="86" t="s">
        <v>1637</v>
      </c>
      <c r="D2123" s="86" t="s">
        <v>1390</v>
      </c>
      <c r="E2123" s="91">
        <v>1</v>
      </c>
      <c r="F2123" s="86" t="s">
        <v>24</v>
      </c>
    </row>
    <row r="2124" spans="1:6" ht="15.75" thickBot="1">
      <c r="A2124" s="88">
        <v>1989</v>
      </c>
      <c r="B2124" s="85">
        <v>3196</v>
      </c>
      <c r="C2124" s="86" t="s">
        <v>1637</v>
      </c>
      <c r="D2124" s="86" t="s">
        <v>1248</v>
      </c>
      <c r="E2124" s="91">
        <v>1</v>
      </c>
      <c r="F2124" s="86" t="s">
        <v>24</v>
      </c>
    </row>
    <row r="2125" spans="1:6" ht="15.75" thickBot="1">
      <c r="A2125" s="88">
        <v>5386</v>
      </c>
      <c r="B2125" s="85">
        <v>3782</v>
      </c>
      <c r="C2125" s="86" t="s">
        <v>1637</v>
      </c>
      <c r="D2125" s="86" t="s">
        <v>1406</v>
      </c>
      <c r="E2125" s="91">
        <v>1</v>
      </c>
      <c r="F2125" s="86" t="s">
        <v>24</v>
      </c>
    </row>
    <row r="2126" spans="1:6" ht="15.75" thickBot="1">
      <c r="A2126" s="88">
        <v>5364</v>
      </c>
      <c r="B2126" s="85">
        <v>3150</v>
      </c>
      <c r="C2126" s="86" t="s">
        <v>1639</v>
      </c>
      <c r="D2126" s="86" t="s">
        <v>1317</v>
      </c>
      <c r="E2126" s="91">
        <v>1</v>
      </c>
      <c r="F2126" s="86" t="s">
        <v>24</v>
      </c>
    </row>
    <row r="2127" spans="1:6" ht="15.75" thickBot="1">
      <c r="A2127" s="88">
        <v>6326</v>
      </c>
      <c r="B2127" s="85">
        <v>3977</v>
      </c>
      <c r="C2127" s="86" t="s">
        <v>1637</v>
      </c>
      <c r="D2127" s="86" t="s">
        <v>1407</v>
      </c>
      <c r="E2127" s="91">
        <v>1</v>
      </c>
      <c r="F2127" s="86" t="s">
        <v>24</v>
      </c>
    </row>
    <row r="2128" spans="1:6" ht="15.75" thickBot="1">
      <c r="A2128" s="88">
        <v>2908</v>
      </c>
      <c r="B2128" s="85">
        <v>3140</v>
      </c>
      <c r="C2128" s="86" t="s">
        <v>1639</v>
      </c>
      <c r="D2128" s="86" t="s">
        <v>1408</v>
      </c>
      <c r="E2128" s="91">
        <v>1</v>
      </c>
      <c r="F2128" s="86" t="s">
        <v>24</v>
      </c>
    </row>
    <row r="2129" spans="1:6" ht="15.75" thickBot="1">
      <c r="A2129" s="88">
        <v>1893</v>
      </c>
      <c r="B2129" s="85">
        <v>3135</v>
      </c>
      <c r="C2129" s="86" t="s">
        <v>1639</v>
      </c>
      <c r="D2129" s="86" t="s">
        <v>1360</v>
      </c>
      <c r="E2129" s="91">
        <v>1</v>
      </c>
      <c r="F2129" s="86" t="s">
        <v>24</v>
      </c>
    </row>
    <row r="2130" spans="1:6" ht="15.75" thickBot="1">
      <c r="A2130" s="88">
        <v>2015</v>
      </c>
      <c r="B2130" s="85">
        <v>3088</v>
      </c>
      <c r="C2130" s="86" t="s">
        <v>1643</v>
      </c>
      <c r="D2130" s="86" t="s">
        <v>1321</v>
      </c>
      <c r="E2130" s="91">
        <v>1</v>
      </c>
      <c r="F2130" s="86" t="s">
        <v>24</v>
      </c>
    </row>
    <row r="2131" spans="1:6" ht="15.75" thickBot="1">
      <c r="A2131" s="88">
        <v>2169</v>
      </c>
      <c r="B2131" s="85">
        <v>3070</v>
      </c>
      <c r="C2131" s="86" t="s">
        <v>1643</v>
      </c>
      <c r="D2131" s="86" t="s">
        <v>1260</v>
      </c>
      <c r="E2131" s="91">
        <v>1</v>
      </c>
      <c r="F2131" s="86" t="s">
        <v>24</v>
      </c>
    </row>
    <row r="2132" spans="1:6" ht="15.75" thickBot="1">
      <c r="A2132" s="88">
        <v>2887</v>
      </c>
      <c r="B2132" s="85">
        <v>3232</v>
      </c>
      <c r="C2132" s="86" t="s">
        <v>1638</v>
      </c>
      <c r="D2132" s="86" t="s">
        <v>1379</v>
      </c>
      <c r="E2132" s="91">
        <v>5</v>
      </c>
      <c r="F2132" s="86" t="s">
        <v>24</v>
      </c>
    </row>
    <row r="2133" spans="1:6" ht="15.75" thickBot="1">
      <c r="A2133" s="88">
        <v>2061</v>
      </c>
      <c r="B2133" s="85">
        <v>3460</v>
      </c>
      <c r="C2133" s="86" t="s">
        <v>1636</v>
      </c>
      <c r="D2133" s="86" t="s">
        <v>1319</v>
      </c>
      <c r="E2133" s="91">
        <v>5</v>
      </c>
      <c r="F2133" s="86" t="s">
        <v>24</v>
      </c>
    </row>
    <row r="2134" spans="1:6" ht="15.75" thickBot="1">
      <c r="A2134" s="88">
        <v>2704</v>
      </c>
      <c r="B2134" s="85">
        <v>3219</v>
      </c>
      <c r="C2134" s="86" t="s">
        <v>1638</v>
      </c>
      <c r="D2134" s="86" t="s">
        <v>1270</v>
      </c>
      <c r="E2134" s="91">
        <v>1</v>
      </c>
      <c r="F2134" s="86" t="s">
        <v>24</v>
      </c>
    </row>
    <row r="2135" spans="1:6" ht="15.75" thickBot="1">
      <c r="A2135" s="88">
        <v>19351</v>
      </c>
      <c r="B2135" s="85">
        <v>3216</v>
      </c>
      <c r="C2135" s="86" t="s">
        <v>1638</v>
      </c>
      <c r="D2135" s="86" t="s">
        <v>1172</v>
      </c>
      <c r="E2135" s="91">
        <v>1</v>
      </c>
      <c r="F2135" s="86" t="s">
        <v>24</v>
      </c>
    </row>
    <row r="2136" spans="1:6" ht="15.75" thickBot="1">
      <c r="A2136" s="88">
        <v>5915</v>
      </c>
      <c r="B2136" s="85">
        <v>3975</v>
      </c>
      <c r="C2136" s="86" t="s">
        <v>1637</v>
      </c>
      <c r="D2136" s="86" t="s">
        <v>1409</v>
      </c>
      <c r="E2136" s="91">
        <v>1</v>
      </c>
      <c r="F2136" s="86" t="s">
        <v>24</v>
      </c>
    </row>
    <row r="2137" spans="1:6" ht="15.75" thickBot="1">
      <c r="A2137" s="88">
        <v>1861</v>
      </c>
      <c r="B2137" s="85">
        <v>3124</v>
      </c>
      <c r="C2137" s="86" t="s">
        <v>1639</v>
      </c>
      <c r="D2137" s="86" t="s">
        <v>1233</v>
      </c>
      <c r="E2137" s="91">
        <v>1</v>
      </c>
      <c r="F2137" s="86" t="s">
        <v>24</v>
      </c>
    </row>
    <row r="2138" spans="1:6" ht="15.75" thickBot="1">
      <c r="A2138" s="88">
        <v>2105</v>
      </c>
      <c r="B2138" s="85">
        <v>3280</v>
      </c>
      <c r="C2138" s="86" t="s">
        <v>1638</v>
      </c>
      <c r="D2138" s="86" t="s">
        <v>1410</v>
      </c>
      <c r="E2138" s="91">
        <v>3</v>
      </c>
      <c r="F2138" s="86" t="s">
        <v>24</v>
      </c>
    </row>
    <row r="2139" spans="1:6" ht="15.75" thickBot="1">
      <c r="A2139" s="88">
        <v>2211</v>
      </c>
      <c r="B2139" s="85">
        <v>3280</v>
      </c>
      <c r="C2139" s="86" t="s">
        <v>1638</v>
      </c>
      <c r="D2139" s="86" t="s">
        <v>1410</v>
      </c>
      <c r="E2139" s="91">
        <v>3</v>
      </c>
      <c r="F2139" s="86" t="s">
        <v>24</v>
      </c>
    </row>
    <row r="2140" spans="1:6" ht="15.75" thickBot="1">
      <c r="A2140" s="88">
        <v>2019</v>
      </c>
      <c r="B2140" s="85">
        <v>3818</v>
      </c>
      <c r="C2140" s="86" t="s">
        <v>1640</v>
      </c>
      <c r="D2140" s="86" t="s">
        <v>1223</v>
      </c>
      <c r="E2140" s="91">
        <v>4</v>
      </c>
      <c r="F2140" s="86" t="s">
        <v>24</v>
      </c>
    </row>
    <row r="2141" spans="1:6" ht="15.75" thickBot="1">
      <c r="A2141" s="88">
        <v>2231</v>
      </c>
      <c r="B2141" s="85">
        <v>3380</v>
      </c>
      <c r="C2141" s="86" t="s">
        <v>1636</v>
      </c>
      <c r="D2141" s="86" t="s">
        <v>1348</v>
      </c>
      <c r="E2141" s="91">
        <v>4</v>
      </c>
      <c r="F2141" s="86" t="s">
        <v>24</v>
      </c>
    </row>
    <row r="2142" spans="1:6" ht="15.75" thickBot="1">
      <c r="A2142" s="88">
        <v>2107</v>
      </c>
      <c r="B2142" s="85">
        <v>3630</v>
      </c>
      <c r="C2142" s="86" t="s">
        <v>397</v>
      </c>
      <c r="D2142" s="86" t="s">
        <v>1364</v>
      </c>
      <c r="E2142" s="91">
        <v>3</v>
      </c>
      <c r="F2142" s="86" t="s">
        <v>24</v>
      </c>
    </row>
    <row r="2143" spans="1:6" ht="15.75" thickBot="1">
      <c r="A2143" s="88">
        <v>2235</v>
      </c>
      <c r="B2143" s="85">
        <v>3463</v>
      </c>
      <c r="C2143" s="86" t="s">
        <v>1641</v>
      </c>
      <c r="D2143" s="86" t="s">
        <v>1394</v>
      </c>
      <c r="E2143" s="91">
        <v>5</v>
      </c>
      <c r="F2143" s="86" t="s">
        <v>24</v>
      </c>
    </row>
    <row r="2144" spans="1:6" ht="15.75" thickBot="1">
      <c r="A2144" s="88">
        <v>2893</v>
      </c>
      <c r="B2144" s="85">
        <v>3108</v>
      </c>
      <c r="C2144" s="86" t="s">
        <v>1639</v>
      </c>
      <c r="D2144" s="86" t="s">
        <v>1246</v>
      </c>
      <c r="E2144" s="91">
        <v>1</v>
      </c>
      <c r="F2144" s="86" t="s">
        <v>24</v>
      </c>
    </row>
    <row r="2145" spans="1:6" ht="15.75" thickBot="1">
      <c r="A2145" s="88">
        <v>2282</v>
      </c>
      <c r="B2145" s="85">
        <v>3108</v>
      </c>
      <c r="C2145" s="86" t="s">
        <v>1639</v>
      </c>
      <c r="D2145" s="86" t="s">
        <v>1246</v>
      </c>
      <c r="E2145" s="91">
        <v>1</v>
      </c>
      <c r="F2145" s="86" t="s">
        <v>24</v>
      </c>
    </row>
    <row r="2146" spans="1:6" ht="15.75" thickBot="1">
      <c r="A2146" s="88">
        <v>1767</v>
      </c>
      <c r="B2146" s="85">
        <v>3030</v>
      </c>
      <c r="C2146" s="86" t="s">
        <v>1642</v>
      </c>
      <c r="D2146" s="86" t="s">
        <v>1354</v>
      </c>
      <c r="E2146" s="91">
        <v>1</v>
      </c>
      <c r="F2146" s="86" t="s">
        <v>24</v>
      </c>
    </row>
    <row r="2147" spans="1:6" ht="15.75" thickBot="1">
      <c r="A2147" s="88">
        <v>1764</v>
      </c>
      <c r="B2147" s="85">
        <v>3844</v>
      </c>
      <c r="C2147" s="86" t="s">
        <v>1640</v>
      </c>
      <c r="D2147" s="86" t="s">
        <v>1236</v>
      </c>
      <c r="E2147" s="91">
        <v>3</v>
      </c>
      <c r="F2147" s="86" t="s">
        <v>24</v>
      </c>
    </row>
    <row r="2148" spans="1:6" ht="15.75" thickBot="1">
      <c r="A2148" s="88">
        <v>2293</v>
      </c>
      <c r="B2148" s="85">
        <v>3025</v>
      </c>
      <c r="C2148" s="86" t="s">
        <v>1642</v>
      </c>
      <c r="D2148" s="86" t="s">
        <v>1181</v>
      </c>
      <c r="E2148" s="91">
        <v>1</v>
      </c>
      <c r="F2148" s="86" t="s">
        <v>24</v>
      </c>
    </row>
    <row r="2149" spans="1:6" ht="15.75" thickBot="1">
      <c r="A2149" s="88">
        <v>1951</v>
      </c>
      <c r="B2149" s="85">
        <v>3154</v>
      </c>
      <c r="C2149" s="86" t="s">
        <v>1639</v>
      </c>
      <c r="D2149" s="86" t="s">
        <v>1264</v>
      </c>
      <c r="E2149" s="91">
        <v>1</v>
      </c>
      <c r="F2149" s="86" t="s">
        <v>24</v>
      </c>
    </row>
    <row r="2150" spans="1:6" ht="15.75" thickBot="1">
      <c r="A2150" s="88">
        <v>3050</v>
      </c>
      <c r="B2150" s="85">
        <v>3101</v>
      </c>
      <c r="C2150" s="86" t="s">
        <v>1639</v>
      </c>
      <c r="D2150" s="86" t="s">
        <v>1217</v>
      </c>
      <c r="E2150" s="91">
        <v>1</v>
      </c>
      <c r="F2150" s="86" t="s">
        <v>24</v>
      </c>
    </row>
    <row r="2151" spans="1:6" ht="15.75" thickBot="1">
      <c r="A2151" s="88">
        <v>2057</v>
      </c>
      <c r="B2151" s="85">
        <v>3264</v>
      </c>
      <c r="C2151" s="86" t="s">
        <v>1638</v>
      </c>
      <c r="D2151" s="86" t="s">
        <v>1411</v>
      </c>
      <c r="E2151" s="91">
        <v>5</v>
      </c>
      <c r="F2151" s="86" t="s">
        <v>24</v>
      </c>
    </row>
    <row r="2152" spans="1:6" ht="15.75" thickBot="1">
      <c r="A2152" s="88">
        <v>1834</v>
      </c>
      <c r="B2152" s="85">
        <v>3187</v>
      </c>
      <c r="C2152" s="86" t="s">
        <v>1637</v>
      </c>
      <c r="D2152" s="86" t="s">
        <v>1412</v>
      </c>
      <c r="E2152" s="91">
        <v>1</v>
      </c>
      <c r="F2152" s="86" t="s">
        <v>24</v>
      </c>
    </row>
    <row r="2153" spans="1:6" ht="15.75" thickBot="1">
      <c r="A2153" s="88">
        <v>1857</v>
      </c>
      <c r="B2153" s="85">
        <v>3073</v>
      </c>
      <c r="C2153" s="86" t="s">
        <v>1643</v>
      </c>
      <c r="D2153" s="86" t="s">
        <v>1332</v>
      </c>
      <c r="E2153" s="91">
        <v>1</v>
      </c>
      <c r="F2153" s="86" t="s">
        <v>24</v>
      </c>
    </row>
    <row r="2154" spans="1:6" ht="15.75" thickBot="1">
      <c r="A2154" s="88">
        <v>2874</v>
      </c>
      <c r="B2154" s="85">
        <v>3810</v>
      </c>
      <c r="C2154" s="86" t="s">
        <v>1637</v>
      </c>
      <c r="D2154" s="86" t="s">
        <v>1413</v>
      </c>
      <c r="E2154" s="91">
        <v>1</v>
      </c>
      <c r="F2154" s="86" t="s">
        <v>24</v>
      </c>
    </row>
    <row r="2155" spans="1:6" ht="15.75" thickBot="1">
      <c r="A2155" s="88">
        <v>2164</v>
      </c>
      <c r="B2155" s="85">
        <v>3215</v>
      </c>
      <c r="C2155" s="86" t="s">
        <v>1638</v>
      </c>
      <c r="D2155" s="86" t="s">
        <v>1414</v>
      </c>
      <c r="E2155" s="91">
        <v>1</v>
      </c>
      <c r="F2155" s="86" t="s">
        <v>24</v>
      </c>
    </row>
    <row r="2156" spans="1:6" ht="15.75" thickBot="1">
      <c r="A2156" s="88">
        <v>2093</v>
      </c>
      <c r="B2156" s="85">
        <v>3047</v>
      </c>
      <c r="C2156" s="86" t="s">
        <v>1643</v>
      </c>
      <c r="D2156" s="86" t="s">
        <v>1415</v>
      </c>
      <c r="E2156" s="91">
        <v>1</v>
      </c>
      <c r="F2156" s="86" t="s">
        <v>24</v>
      </c>
    </row>
    <row r="2157" spans="1:6" ht="15.75" thickBot="1">
      <c r="A2157" s="88">
        <v>2284</v>
      </c>
      <c r="B2157" s="85">
        <v>3048</v>
      </c>
      <c r="C2157" s="86" t="s">
        <v>1643</v>
      </c>
      <c r="D2157" s="86" t="s">
        <v>1416</v>
      </c>
      <c r="E2157" s="91">
        <v>1</v>
      </c>
      <c r="F2157" s="86" t="s">
        <v>24</v>
      </c>
    </row>
    <row r="2158" spans="1:6" ht="15.75" thickBot="1">
      <c r="A2158" s="88">
        <v>2775</v>
      </c>
      <c r="B2158" s="85">
        <v>3916</v>
      </c>
      <c r="C2158" s="86" t="s">
        <v>1637</v>
      </c>
      <c r="D2158" s="86" t="s">
        <v>1417</v>
      </c>
      <c r="E2158" s="91">
        <v>2</v>
      </c>
      <c r="F2158" s="86" t="s">
        <v>24</v>
      </c>
    </row>
    <row r="2159" spans="1:6" ht="15.75" thickBot="1">
      <c r="A2159" s="88">
        <v>3036</v>
      </c>
      <c r="B2159" s="85">
        <v>3936</v>
      </c>
      <c r="C2159" s="86" t="s">
        <v>1637</v>
      </c>
      <c r="D2159" s="86" t="s">
        <v>1418</v>
      </c>
      <c r="E2159" s="91">
        <v>1</v>
      </c>
      <c r="F2159" s="86" t="s">
        <v>24</v>
      </c>
    </row>
    <row r="2160" spans="1:6" ht="15.75" thickBot="1">
      <c r="A2160" s="88">
        <v>2108</v>
      </c>
      <c r="B2160" s="85">
        <v>3215</v>
      </c>
      <c r="C2160" s="86" t="s">
        <v>1638</v>
      </c>
      <c r="D2160" s="86" t="s">
        <v>1419</v>
      </c>
      <c r="E2160" s="91">
        <v>1</v>
      </c>
      <c r="F2160" s="86" t="s">
        <v>24</v>
      </c>
    </row>
    <row r="2161" spans="1:6" ht="15.75" thickBot="1">
      <c r="A2161" s="88">
        <v>26621</v>
      </c>
      <c r="B2161" s="85">
        <v>3029</v>
      </c>
      <c r="C2161" s="86" t="s">
        <v>1642</v>
      </c>
      <c r="D2161" s="86" t="s">
        <v>1420</v>
      </c>
      <c r="E2161" s="91">
        <v>1</v>
      </c>
      <c r="F2161" s="86" t="s">
        <v>24</v>
      </c>
    </row>
    <row r="2162" spans="1:6" ht="15.75" thickBot="1">
      <c r="A2162" s="88">
        <v>27653</v>
      </c>
      <c r="B2162" s="85">
        <v>3161</v>
      </c>
      <c r="C2162" s="86" t="s">
        <v>1637</v>
      </c>
      <c r="D2162" s="86" t="s">
        <v>1187</v>
      </c>
      <c r="E2162" s="91">
        <v>1</v>
      </c>
      <c r="F2162" s="86" t="s">
        <v>24</v>
      </c>
    </row>
    <row r="2163" spans="1:6" ht="15.75" thickBot="1">
      <c r="A2163" s="88">
        <v>5989</v>
      </c>
      <c r="B2163" s="85">
        <v>3144</v>
      </c>
      <c r="C2163" s="86" t="s">
        <v>1637</v>
      </c>
      <c r="D2163" s="86" t="s">
        <v>1421</v>
      </c>
      <c r="E2163" s="91">
        <v>1</v>
      </c>
      <c r="F2163" s="86" t="s">
        <v>24</v>
      </c>
    </row>
    <row r="2164" spans="1:6" ht="15.75" thickBot="1">
      <c r="A2164" s="88">
        <v>1782</v>
      </c>
      <c r="B2164" s="85">
        <v>3146</v>
      </c>
      <c r="C2164" s="86" t="s">
        <v>1637</v>
      </c>
      <c r="D2164" s="86" t="s">
        <v>1421</v>
      </c>
      <c r="E2164" s="91">
        <v>1</v>
      </c>
      <c r="F2164" s="86" t="s">
        <v>24</v>
      </c>
    </row>
    <row r="2165" spans="1:6" ht="15.75" thickBot="1">
      <c r="A2165" s="88">
        <v>1876</v>
      </c>
      <c r="B2165" s="85">
        <v>3844</v>
      </c>
      <c r="C2165" s="86" t="s">
        <v>1640</v>
      </c>
      <c r="D2165" s="86" t="s">
        <v>1236</v>
      </c>
      <c r="E2165" s="91">
        <v>3</v>
      </c>
      <c r="F2165" s="86" t="s">
        <v>24</v>
      </c>
    </row>
    <row r="2166" spans="1:6" ht="15.75" thickBot="1">
      <c r="A2166" s="88">
        <v>2291</v>
      </c>
      <c r="B2166" s="85">
        <v>3931</v>
      </c>
      <c r="C2166" s="86" t="s">
        <v>1637</v>
      </c>
      <c r="D2166" s="86" t="s">
        <v>1235</v>
      </c>
      <c r="E2166" s="91">
        <v>1</v>
      </c>
      <c r="F2166" s="86" t="s">
        <v>24</v>
      </c>
    </row>
    <row r="2167" spans="1:6" ht="15.75" thickBot="1">
      <c r="A2167" s="88">
        <v>1973</v>
      </c>
      <c r="B2167" s="85">
        <v>3121</v>
      </c>
      <c r="C2167" s="86" t="s">
        <v>1643</v>
      </c>
      <c r="D2167" s="86" t="s">
        <v>1422</v>
      </c>
      <c r="E2167" s="91">
        <v>1</v>
      </c>
      <c r="F2167" s="86" t="s">
        <v>24</v>
      </c>
    </row>
    <row r="2168" spans="1:6" ht="15.75" thickBot="1">
      <c r="A2168" s="88">
        <v>1812</v>
      </c>
      <c r="B2168" s="85">
        <v>3129</v>
      </c>
      <c r="C2168" s="86" t="s">
        <v>1639</v>
      </c>
      <c r="D2168" s="86" t="s">
        <v>1423</v>
      </c>
      <c r="E2168" s="91">
        <v>1</v>
      </c>
      <c r="F2168" s="86" t="s">
        <v>24</v>
      </c>
    </row>
    <row r="2169" spans="1:6" ht="15.75" thickBot="1">
      <c r="A2169" s="88">
        <v>6839</v>
      </c>
      <c r="B2169" s="85">
        <v>3025</v>
      </c>
      <c r="C2169" s="86" t="s">
        <v>1642</v>
      </c>
      <c r="D2169" s="86" t="s">
        <v>1181</v>
      </c>
      <c r="E2169" s="91">
        <v>1</v>
      </c>
      <c r="F2169" s="86" t="s">
        <v>24</v>
      </c>
    </row>
    <row r="2170" spans="1:6" ht="15.75" thickBot="1">
      <c r="A2170" s="88">
        <v>2252</v>
      </c>
      <c r="B2170" s="85">
        <v>3181</v>
      </c>
      <c r="C2170" s="86" t="s">
        <v>1637</v>
      </c>
      <c r="D2170" s="86" t="s">
        <v>1282</v>
      </c>
      <c r="E2170" s="91">
        <v>1</v>
      </c>
      <c r="F2170" s="86" t="s">
        <v>24</v>
      </c>
    </row>
    <row r="2171" spans="1:6" ht="15.75" thickBot="1">
      <c r="A2171" s="88">
        <v>1910</v>
      </c>
      <c r="B2171" s="85">
        <v>3049</v>
      </c>
      <c r="C2171" s="86" t="s">
        <v>1643</v>
      </c>
      <c r="D2171" s="86" t="s">
        <v>1224</v>
      </c>
      <c r="E2171" s="91">
        <v>1</v>
      </c>
      <c r="F2171" s="86" t="s">
        <v>24</v>
      </c>
    </row>
    <row r="2172" spans="1:6" ht="15.75" thickBot="1">
      <c r="A2172" s="88">
        <v>2342</v>
      </c>
      <c r="B2172" s="85">
        <v>3071</v>
      </c>
      <c r="C2172" s="86" t="s">
        <v>1643</v>
      </c>
      <c r="D2172" s="86" t="s">
        <v>1352</v>
      </c>
      <c r="E2172" s="91">
        <v>1</v>
      </c>
      <c r="F2172" s="86" t="s">
        <v>24</v>
      </c>
    </row>
    <row r="2173" spans="1:6" ht="15.75" thickBot="1">
      <c r="A2173" s="88">
        <v>19549</v>
      </c>
      <c r="B2173" s="85">
        <v>3023</v>
      </c>
      <c r="C2173" s="86" t="s">
        <v>1642</v>
      </c>
      <c r="D2173" s="86" t="s">
        <v>1424</v>
      </c>
      <c r="E2173" s="91">
        <v>1</v>
      </c>
      <c r="F2173" s="86" t="s">
        <v>24</v>
      </c>
    </row>
    <row r="2174" spans="1:6" ht="15.75" thickBot="1">
      <c r="A2174" s="88">
        <v>1938</v>
      </c>
      <c r="B2174" s="85">
        <v>3033</v>
      </c>
      <c r="C2174" s="86" t="s">
        <v>1642</v>
      </c>
      <c r="D2174" s="86" t="s">
        <v>1256</v>
      </c>
      <c r="E2174" s="91">
        <v>1</v>
      </c>
      <c r="F2174" s="86" t="s">
        <v>24</v>
      </c>
    </row>
    <row r="2175" spans="1:6" ht="15.75" thickBot="1">
      <c r="A2175" s="88">
        <v>1828</v>
      </c>
      <c r="B2175" s="85">
        <v>3922</v>
      </c>
      <c r="C2175" s="86" t="s">
        <v>1640</v>
      </c>
      <c r="D2175" s="86" t="s">
        <v>1214</v>
      </c>
      <c r="E2175" s="91">
        <v>4</v>
      </c>
      <c r="F2175" s="86" t="s">
        <v>24</v>
      </c>
    </row>
    <row r="2176" spans="1:6" ht="15.75" thickBot="1">
      <c r="A2176" s="88">
        <v>6903</v>
      </c>
      <c r="B2176" s="85">
        <v>3162</v>
      </c>
      <c r="C2176" s="86" t="s">
        <v>1637</v>
      </c>
      <c r="D2176" s="86" t="s">
        <v>1273</v>
      </c>
      <c r="E2176" s="91">
        <v>1</v>
      </c>
      <c r="F2176" s="86" t="s">
        <v>24</v>
      </c>
    </row>
    <row r="2177" spans="1:6" ht="15.75" thickBot="1">
      <c r="A2177" s="88">
        <v>2308</v>
      </c>
      <c r="B2177" s="85">
        <v>3806</v>
      </c>
      <c r="C2177" s="86" t="s">
        <v>1637</v>
      </c>
      <c r="D2177" s="86" t="s">
        <v>1310</v>
      </c>
      <c r="E2177" s="91">
        <v>1</v>
      </c>
      <c r="F2177" s="86" t="s">
        <v>24</v>
      </c>
    </row>
    <row r="2178" spans="1:6" ht="15.75" thickBot="1">
      <c r="A2178" s="88">
        <v>2877</v>
      </c>
      <c r="B2178" s="85">
        <v>3555</v>
      </c>
      <c r="C2178" s="86" t="s">
        <v>1641</v>
      </c>
      <c r="D2178" s="86" t="s">
        <v>1239</v>
      </c>
      <c r="E2178" s="91">
        <v>2</v>
      </c>
      <c r="F2178" s="86" t="s">
        <v>24</v>
      </c>
    </row>
    <row r="2179" spans="1:6" ht="15.75" thickBot="1">
      <c r="A2179" s="88">
        <v>1865</v>
      </c>
      <c r="B2179" s="85">
        <v>3067</v>
      </c>
      <c r="C2179" s="86" t="s">
        <v>1643</v>
      </c>
      <c r="D2179" s="86" t="s">
        <v>1425</v>
      </c>
      <c r="E2179" s="91">
        <v>1</v>
      </c>
      <c r="F2179" s="86" t="s">
        <v>24</v>
      </c>
    </row>
    <row r="2180" spans="1:6" ht="15.75" thickBot="1">
      <c r="A2180" s="88">
        <v>2189</v>
      </c>
      <c r="B2180" s="85">
        <v>3067</v>
      </c>
      <c r="C2180" s="86" t="s">
        <v>1643</v>
      </c>
      <c r="D2180" s="86" t="s">
        <v>1425</v>
      </c>
      <c r="E2180" s="91">
        <v>1</v>
      </c>
      <c r="F2180" s="86" t="s">
        <v>24</v>
      </c>
    </row>
    <row r="2181" spans="1:6" ht="15.75" thickBot="1">
      <c r="A2181" s="88">
        <v>2027</v>
      </c>
      <c r="B2181" s="85">
        <v>3630</v>
      </c>
      <c r="C2181" s="86" t="s">
        <v>397</v>
      </c>
      <c r="D2181" s="86" t="s">
        <v>1364</v>
      </c>
      <c r="E2181" s="91">
        <v>3</v>
      </c>
      <c r="F2181" s="86" t="s">
        <v>24</v>
      </c>
    </row>
    <row r="2182" spans="1:6" ht="15.75" thickBot="1">
      <c r="A2182" s="88">
        <v>19318</v>
      </c>
      <c r="B2182" s="85">
        <v>3350</v>
      </c>
      <c r="C2182" s="86" t="s">
        <v>1636</v>
      </c>
      <c r="D2182" s="86" t="s">
        <v>1346</v>
      </c>
      <c r="E2182" s="91">
        <v>2</v>
      </c>
      <c r="F2182" s="86" t="s">
        <v>24</v>
      </c>
    </row>
    <row r="2183" spans="1:6" ht="15.75" thickBot="1">
      <c r="A2183" s="88">
        <v>1810</v>
      </c>
      <c r="B2183" s="85">
        <v>3155</v>
      </c>
      <c r="C2183" s="86" t="s">
        <v>1639</v>
      </c>
      <c r="D2183" s="86" t="s">
        <v>1264</v>
      </c>
      <c r="E2183" s="91">
        <v>1</v>
      </c>
      <c r="F2183" s="86" t="s">
        <v>24</v>
      </c>
    </row>
    <row r="2184" spans="1:6" ht="15.75" thickBot="1">
      <c r="A2184" s="88">
        <v>1770</v>
      </c>
      <c r="B2184" s="85">
        <v>3250</v>
      </c>
      <c r="C2184" s="86" t="s">
        <v>1638</v>
      </c>
      <c r="D2184" s="86" t="s">
        <v>1307</v>
      </c>
      <c r="E2184" s="91">
        <v>4</v>
      </c>
      <c r="F2184" s="86" t="s">
        <v>24</v>
      </c>
    </row>
    <row r="2185" spans="1:6" ht="15.75" thickBot="1">
      <c r="A2185" s="88">
        <v>1763</v>
      </c>
      <c r="B2185" s="85">
        <v>3194</v>
      </c>
      <c r="C2185" s="86" t="s">
        <v>1637</v>
      </c>
      <c r="D2185" s="86" t="s">
        <v>1210</v>
      </c>
      <c r="E2185" s="91">
        <v>1</v>
      </c>
      <c r="F2185" s="86" t="s">
        <v>24</v>
      </c>
    </row>
    <row r="2186" spans="1:6" ht="15.75" thickBot="1">
      <c r="A2186" s="88">
        <v>1944</v>
      </c>
      <c r="B2186" s="85">
        <v>3175</v>
      </c>
      <c r="C2186" s="86" t="s">
        <v>1637</v>
      </c>
      <c r="D2186" s="86" t="s">
        <v>1338</v>
      </c>
      <c r="E2186" s="91">
        <v>1</v>
      </c>
      <c r="F2186" s="86" t="s">
        <v>24</v>
      </c>
    </row>
    <row r="2187" spans="1:6" ht="15.75" thickBot="1">
      <c r="A2187" s="88">
        <v>5928</v>
      </c>
      <c r="B2187" s="85">
        <v>3002</v>
      </c>
      <c r="C2187" s="86" t="s">
        <v>1642</v>
      </c>
      <c r="D2187" s="86" t="s">
        <v>1426</v>
      </c>
      <c r="E2187" s="91">
        <v>1</v>
      </c>
      <c r="F2187" s="86" t="s">
        <v>24</v>
      </c>
    </row>
    <row r="2188" spans="1:6" ht="15.75" thickBot="1">
      <c r="A2188" s="88">
        <v>1833</v>
      </c>
      <c r="B2188" s="85">
        <v>3191</v>
      </c>
      <c r="C2188" s="86" t="s">
        <v>1637</v>
      </c>
      <c r="D2188" s="86" t="s">
        <v>1253</v>
      </c>
      <c r="E2188" s="91">
        <v>1</v>
      </c>
      <c r="F2188" s="86" t="s">
        <v>24</v>
      </c>
    </row>
    <row r="2189" spans="1:6" ht="15.75" thickBot="1">
      <c r="A2189" s="88">
        <v>2850</v>
      </c>
      <c r="B2189" s="85">
        <v>3073</v>
      </c>
      <c r="C2189" s="86" t="s">
        <v>1643</v>
      </c>
      <c r="D2189" s="86" t="s">
        <v>1197</v>
      </c>
      <c r="E2189" s="91">
        <v>1</v>
      </c>
      <c r="F2189" s="86" t="s">
        <v>24</v>
      </c>
    </row>
    <row r="2190" spans="1:6" ht="15.75" thickBot="1">
      <c r="A2190" s="88">
        <v>2045</v>
      </c>
      <c r="B2190" s="85">
        <v>3975</v>
      </c>
      <c r="C2190" s="86" t="s">
        <v>1637</v>
      </c>
      <c r="D2190" s="86" t="s">
        <v>1409</v>
      </c>
      <c r="E2190" s="91">
        <v>1</v>
      </c>
      <c r="F2190" s="86" t="s">
        <v>24</v>
      </c>
    </row>
    <row r="2191" spans="1:6" ht="15.75" thickBot="1">
      <c r="A2191" s="88">
        <v>2994</v>
      </c>
      <c r="B2191" s="85">
        <v>3765</v>
      </c>
      <c r="C2191" s="86" t="s">
        <v>1639</v>
      </c>
      <c r="D2191" s="86" t="s">
        <v>1398</v>
      </c>
      <c r="E2191" s="91">
        <v>1</v>
      </c>
      <c r="F2191" s="86" t="s">
        <v>24</v>
      </c>
    </row>
    <row r="2192" spans="1:6" ht="15.75" thickBot="1">
      <c r="A2192" s="88">
        <v>2903</v>
      </c>
      <c r="B2192" s="85">
        <v>3194</v>
      </c>
      <c r="C2192" s="86" t="s">
        <v>1637</v>
      </c>
      <c r="D2192" s="86" t="s">
        <v>1210</v>
      </c>
      <c r="E2192" s="91">
        <v>1</v>
      </c>
      <c r="F2192" s="86" t="s">
        <v>24</v>
      </c>
    </row>
    <row r="2193" spans="1:6" ht="15.75" thickBot="1">
      <c r="A2193" s="88">
        <v>2153</v>
      </c>
      <c r="B2193" s="85">
        <v>3195</v>
      </c>
      <c r="C2193" s="86" t="s">
        <v>1637</v>
      </c>
      <c r="D2193" s="86" t="s">
        <v>1230</v>
      </c>
      <c r="E2193" s="91">
        <v>1</v>
      </c>
      <c r="F2193" s="86" t="s">
        <v>24</v>
      </c>
    </row>
    <row r="2194" spans="1:6" ht="15.75" thickBot="1">
      <c r="A2194" s="88">
        <v>1762</v>
      </c>
      <c r="B2194" s="85">
        <v>3196</v>
      </c>
      <c r="C2194" s="86" t="s">
        <v>1637</v>
      </c>
      <c r="D2194" s="86" t="s">
        <v>1427</v>
      </c>
      <c r="E2194" s="91">
        <v>1</v>
      </c>
      <c r="F2194" s="86" t="s">
        <v>24</v>
      </c>
    </row>
    <row r="2195" spans="1:6" ht="15.75" thickBot="1">
      <c r="A2195" s="88">
        <v>6493</v>
      </c>
      <c r="B2195" s="85">
        <v>3052</v>
      </c>
      <c r="C2195" s="86" t="s">
        <v>1642</v>
      </c>
      <c r="D2195" s="86" t="s">
        <v>1331</v>
      </c>
      <c r="E2195" s="91">
        <v>1</v>
      </c>
      <c r="F2195" s="86" t="s">
        <v>24</v>
      </c>
    </row>
    <row r="2196" spans="1:6" ht="15.75" thickBot="1">
      <c r="A2196" s="88">
        <v>2724</v>
      </c>
      <c r="B2196" s="85">
        <v>3216</v>
      </c>
      <c r="C2196" s="86" t="s">
        <v>1638</v>
      </c>
      <c r="D2196" s="86" t="s">
        <v>1172</v>
      </c>
      <c r="E2196" s="91">
        <v>1</v>
      </c>
      <c r="F2196" s="86" t="s">
        <v>24</v>
      </c>
    </row>
    <row r="2197" spans="1:6" ht="15.75" thickBot="1">
      <c r="A2197" s="88">
        <v>2932</v>
      </c>
      <c r="B2197" s="85">
        <v>3939</v>
      </c>
      <c r="C2197" s="86" t="s">
        <v>1637</v>
      </c>
      <c r="D2197" s="86" t="s">
        <v>1288</v>
      </c>
      <c r="E2197" s="91">
        <v>1</v>
      </c>
      <c r="F2197" s="86" t="s">
        <v>24</v>
      </c>
    </row>
    <row r="2198" spans="1:6" ht="15.75" thickBot="1">
      <c r="A2198" s="88">
        <v>2808</v>
      </c>
      <c r="B2198" s="85">
        <v>3630</v>
      </c>
      <c r="C2198" s="86" t="s">
        <v>397</v>
      </c>
      <c r="D2198" s="86" t="s">
        <v>1215</v>
      </c>
      <c r="E2198" s="91">
        <v>3</v>
      </c>
      <c r="F2198" s="86" t="s">
        <v>24</v>
      </c>
    </row>
    <row r="2199" spans="1:6" ht="15.75" thickBot="1">
      <c r="A2199" s="88">
        <v>2119</v>
      </c>
      <c r="B2199" s="85">
        <v>3172</v>
      </c>
      <c r="C2199" s="86" t="s">
        <v>1637</v>
      </c>
      <c r="D2199" s="86" t="s">
        <v>1384</v>
      </c>
      <c r="E2199" s="91">
        <v>1</v>
      </c>
      <c r="F2199" s="86" t="s">
        <v>24</v>
      </c>
    </row>
    <row r="2200" spans="1:6" ht="15.75" thickBot="1">
      <c r="A2200" s="88">
        <v>1978</v>
      </c>
      <c r="B2200" s="85">
        <v>3107</v>
      </c>
      <c r="C2200" s="86" t="s">
        <v>1639</v>
      </c>
      <c r="D2200" s="86" t="s">
        <v>1246</v>
      </c>
      <c r="E2200" s="91">
        <v>1</v>
      </c>
      <c r="F2200" s="86" t="s">
        <v>24</v>
      </c>
    </row>
    <row r="2201" spans="1:6" ht="15.75" thickBot="1">
      <c r="A2201" s="88">
        <v>6497</v>
      </c>
      <c r="B2201" s="85">
        <v>3280</v>
      </c>
      <c r="C2201" s="86" t="s">
        <v>1638</v>
      </c>
      <c r="D2201" s="86" t="s">
        <v>1428</v>
      </c>
      <c r="E2201" s="91">
        <v>3</v>
      </c>
      <c r="F2201" s="86" t="s">
        <v>24</v>
      </c>
    </row>
    <row r="2202" spans="1:6" ht="15.75" thickBot="1">
      <c r="A2202" s="88">
        <v>2862</v>
      </c>
      <c r="B2202" s="85">
        <v>3030</v>
      </c>
      <c r="C2202" s="86" t="s">
        <v>1642</v>
      </c>
      <c r="D2202" s="86" t="s">
        <v>1229</v>
      </c>
      <c r="E2202" s="91">
        <v>1</v>
      </c>
      <c r="F2202" s="86" t="s">
        <v>24</v>
      </c>
    </row>
    <row r="2203" spans="1:6" ht="15.75" thickBot="1">
      <c r="A2203" s="88">
        <v>2118</v>
      </c>
      <c r="B2203" s="85">
        <v>3260</v>
      </c>
      <c r="C2203" s="86" t="s">
        <v>1638</v>
      </c>
      <c r="D2203" s="86" t="s">
        <v>1429</v>
      </c>
      <c r="E2203" s="91">
        <v>5</v>
      </c>
      <c r="F2203" s="86" t="s">
        <v>24</v>
      </c>
    </row>
    <row r="2204" spans="1:6" ht="15.75" thickBot="1">
      <c r="A2204" s="88">
        <v>2212</v>
      </c>
      <c r="B2204" s="85">
        <v>3260</v>
      </c>
      <c r="C2204" s="86" t="s">
        <v>1638</v>
      </c>
      <c r="D2204" s="86" t="s">
        <v>1429</v>
      </c>
      <c r="E2204" s="91">
        <v>5</v>
      </c>
      <c r="F2204" s="86" t="s">
        <v>24</v>
      </c>
    </row>
    <row r="2205" spans="1:6" ht="15.75" thickBot="1">
      <c r="A2205" s="88">
        <v>2986</v>
      </c>
      <c r="B2205" s="85">
        <v>3083</v>
      </c>
      <c r="C2205" s="86" t="s">
        <v>1643</v>
      </c>
      <c r="D2205" s="86" t="s">
        <v>1371</v>
      </c>
      <c r="E2205" s="91">
        <v>1</v>
      </c>
      <c r="F2205" s="86" t="s">
        <v>24</v>
      </c>
    </row>
    <row r="2206" spans="1:6" ht="15.75" thickBot="1">
      <c r="A2206" s="88">
        <v>1926</v>
      </c>
      <c r="B2206" s="85">
        <v>3201</v>
      </c>
      <c r="C2206" s="86" t="s">
        <v>1637</v>
      </c>
      <c r="D2206" s="86" t="s">
        <v>1289</v>
      </c>
      <c r="E2206" s="91">
        <v>1</v>
      </c>
      <c r="F2206" s="86" t="s">
        <v>24</v>
      </c>
    </row>
    <row r="2207" spans="1:6" ht="15.75" thickBot="1">
      <c r="A2207" s="88">
        <v>2331</v>
      </c>
      <c r="B2207" s="85">
        <v>3137</v>
      </c>
      <c r="C2207" s="86" t="s">
        <v>1639</v>
      </c>
      <c r="D2207" s="86" t="s">
        <v>1430</v>
      </c>
      <c r="E2207" s="91">
        <v>1</v>
      </c>
      <c r="F2207" s="86" t="s">
        <v>24</v>
      </c>
    </row>
    <row r="2208" spans="1:6" ht="15.75" thickBot="1">
      <c r="A2208" s="88">
        <v>1947</v>
      </c>
      <c r="B2208" s="85">
        <v>3137</v>
      </c>
      <c r="C2208" s="86" t="s">
        <v>1639</v>
      </c>
      <c r="D2208" s="86" t="s">
        <v>1430</v>
      </c>
      <c r="E2208" s="91">
        <v>1</v>
      </c>
      <c r="F2208" s="86" t="s">
        <v>24</v>
      </c>
    </row>
    <row r="2209" spans="1:6" ht="15.75" thickBot="1">
      <c r="A2209" s="88">
        <v>2797</v>
      </c>
      <c r="B2209" s="85">
        <v>3810</v>
      </c>
      <c r="C2209" s="86" t="s">
        <v>1637</v>
      </c>
      <c r="D2209" s="86" t="s">
        <v>1431</v>
      </c>
      <c r="E2209" s="91">
        <v>1</v>
      </c>
      <c r="F2209" s="86" t="s">
        <v>24</v>
      </c>
    </row>
    <row r="2210" spans="1:6" ht="15.75" thickBot="1">
      <c r="A2210" s="88">
        <v>1880</v>
      </c>
      <c r="B2210" s="85">
        <v>3840</v>
      </c>
      <c r="C2210" s="86" t="s">
        <v>1640</v>
      </c>
      <c r="D2210" s="86" t="s">
        <v>1219</v>
      </c>
      <c r="E2210" s="91">
        <v>3</v>
      </c>
      <c r="F2210" s="86" t="s">
        <v>24</v>
      </c>
    </row>
    <row r="2211" spans="1:6" ht="15.75" thickBot="1">
      <c r="A2211" s="88">
        <v>2990</v>
      </c>
      <c r="B2211" s="85">
        <v>3170</v>
      </c>
      <c r="C2211" s="86" t="s">
        <v>1639</v>
      </c>
      <c r="D2211" s="86" t="s">
        <v>1250</v>
      </c>
      <c r="E2211" s="91">
        <v>1</v>
      </c>
      <c r="F2211" s="86" t="s">
        <v>24</v>
      </c>
    </row>
    <row r="2212" spans="1:6" ht="15.75" thickBot="1">
      <c r="A2212" s="88">
        <v>1975</v>
      </c>
      <c r="B2212" s="85">
        <v>3777</v>
      </c>
      <c r="C2212" s="86" t="s">
        <v>1639</v>
      </c>
      <c r="D2212" s="86" t="s">
        <v>1206</v>
      </c>
      <c r="E2212" s="91">
        <v>2</v>
      </c>
      <c r="F2212" s="86" t="s">
        <v>24</v>
      </c>
    </row>
    <row r="2213" spans="1:6" ht="15.75" thickBot="1">
      <c r="A2213" s="88">
        <v>5203</v>
      </c>
      <c r="B2213" s="85">
        <v>3186</v>
      </c>
      <c r="C2213" s="86" t="s">
        <v>1637</v>
      </c>
      <c r="D2213" s="86" t="s">
        <v>1184</v>
      </c>
      <c r="E2213" s="91">
        <v>1</v>
      </c>
      <c r="F2213" s="86" t="s">
        <v>24</v>
      </c>
    </row>
    <row r="2214" spans="1:6" ht="15.75" thickBot="1">
      <c r="A2214" s="88">
        <v>2137</v>
      </c>
      <c r="B2214" s="85">
        <v>3165</v>
      </c>
      <c r="C2214" s="86" t="s">
        <v>1637</v>
      </c>
      <c r="D2214" s="86" t="s">
        <v>1432</v>
      </c>
      <c r="E2214" s="91">
        <v>1</v>
      </c>
      <c r="F2214" s="86" t="s">
        <v>24</v>
      </c>
    </row>
    <row r="2215" spans="1:6" ht="15.75" thickBot="1">
      <c r="A2215" s="88">
        <v>3005</v>
      </c>
      <c r="B2215" s="85">
        <v>3138</v>
      </c>
      <c r="C2215" s="86" t="s">
        <v>1639</v>
      </c>
      <c r="D2215" s="86" t="s">
        <v>1237</v>
      </c>
      <c r="E2215" s="91">
        <v>1</v>
      </c>
      <c r="F2215" s="86" t="s">
        <v>24</v>
      </c>
    </row>
    <row r="2216" spans="1:6" ht="15.75" thickBot="1">
      <c r="A2216" s="88">
        <v>2117</v>
      </c>
      <c r="B2216" s="85">
        <v>3629</v>
      </c>
      <c r="C2216" s="86" t="s">
        <v>397</v>
      </c>
      <c r="D2216" s="86" t="s">
        <v>1433</v>
      </c>
      <c r="E2216" s="91">
        <v>3</v>
      </c>
      <c r="F2216" s="86" t="s">
        <v>24</v>
      </c>
    </row>
    <row r="2217" spans="1:6" ht="15.75" thickBot="1">
      <c r="A2217" s="88">
        <v>7525</v>
      </c>
      <c r="B2217" s="85">
        <v>3064</v>
      </c>
      <c r="C2217" s="86" t="s">
        <v>1643</v>
      </c>
      <c r="D2217" s="86" t="s">
        <v>1434</v>
      </c>
      <c r="E2217" s="91">
        <v>1</v>
      </c>
      <c r="F2217" s="86" t="s">
        <v>24</v>
      </c>
    </row>
    <row r="2218" spans="1:6" ht="15.75" thickBot="1">
      <c r="A2218" s="88">
        <v>5418</v>
      </c>
      <c r="B2218" s="85">
        <v>3934</v>
      </c>
      <c r="C2218" s="86" t="s">
        <v>1637</v>
      </c>
      <c r="D2218" s="86" t="s">
        <v>1312</v>
      </c>
      <c r="E2218" s="91">
        <v>1</v>
      </c>
      <c r="F2218" s="86" t="s">
        <v>24</v>
      </c>
    </row>
    <row r="2219" spans="1:6" ht="15.75" thickBot="1">
      <c r="A2219" s="88">
        <v>2221</v>
      </c>
      <c r="B2219" s="85">
        <v>3672</v>
      </c>
      <c r="C2219" s="86" t="s">
        <v>397</v>
      </c>
      <c r="D2219" s="86" t="s">
        <v>1304</v>
      </c>
      <c r="E2219" s="91">
        <v>4</v>
      </c>
      <c r="F2219" s="86" t="s">
        <v>24</v>
      </c>
    </row>
    <row r="2220" spans="1:6" ht="15.75" thickBot="1">
      <c r="A2220" s="88">
        <v>22726</v>
      </c>
      <c r="B2220" s="85">
        <v>3350</v>
      </c>
      <c r="C2220" s="86" t="s">
        <v>1636</v>
      </c>
      <c r="D2220" s="86" t="s">
        <v>1377</v>
      </c>
      <c r="E2220" s="91">
        <v>2</v>
      </c>
      <c r="F2220" s="86" t="s">
        <v>24</v>
      </c>
    </row>
    <row r="2221" spans="1:6" ht="15.75" thickBot="1">
      <c r="A2221" s="88">
        <v>22425</v>
      </c>
      <c r="B2221" s="85">
        <v>3936</v>
      </c>
      <c r="C2221" s="86" t="s">
        <v>1637</v>
      </c>
      <c r="D2221" s="86" t="s">
        <v>1418</v>
      </c>
      <c r="E2221" s="91">
        <v>1</v>
      </c>
      <c r="F2221" s="86" t="s">
        <v>24</v>
      </c>
    </row>
    <row r="2222" spans="1:6" ht="15.75" thickBot="1">
      <c r="A2222" s="88">
        <v>2910</v>
      </c>
      <c r="B2222" s="85">
        <v>3264</v>
      </c>
      <c r="C2222" s="86" t="s">
        <v>1638</v>
      </c>
      <c r="D2222" s="86" t="s">
        <v>1411</v>
      </c>
      <c r="E2222" s="91">
        <v>5</v>
      </c>
      <c r="F2222" s="86" t="s">
        <v>24</v>
      </c>
    </row>
    <row r="2223" spans="1:6" ht="15.75" thickBot="1">
      <c r="A2223" s="88">
        <v>2968</v>
      </c>
      <c r="B2223" s="85">
        <v>3284</v>
      </c>
      <c r="C2223" s="86" t="s">
        <v>1638</v>
      </c>
      <c r="D2223" s="86" t="s">
        <v>1435</v>
      </c>
      <c r="E2223" s="91">
        <v>5</v>
      </c>
      <c r="F2223" s="86" t="s">
        <v>24</v>
      </c>
    </row>
    <row r="2224" spans="1:6" ht="15.75" thickBot="1">
      <c r="A2224" s="88">
        <v>2113</v>
      </c>
      <c r="B2224" s="85">
        <v>3284</v>
      </c>
      <c r="C2224" s="86" t="s">
        <v>1638</v>
      </c>
      <c r="D2224" s="86" t="s">
        <v>1435</v>
      </c>
      <c r="E2224" s="91">
        <v>5</v>
      </c>
      <c r="F2224" s="86" t="s">
        <v>24</v>
      </c>
    </row>
    <row r="2225" spans="1:6" ht="15.75" thickBot="1">
      <c r="A2225" s="88">
        <v>2060</v>
      </c>
      <c r="B2225" s="85">
        <v>3616</v>
      </c>
      <c r="C2225" s="86" t="s">
        <v>397</v>
      </c>
      <c r="D2225" s="86" t="s">
        <v>1436</v>
      </c>
      <c r="E2225" s="91">
        <v>3</v>
      </c>
      <c r="F2225" s="86" t="s">
        <v>24</v>
      </c>
    </row>
    <row r="2226" spans="1:6" ht="15.75" thickBot="1">
      <c r="A2226" s="88">
        <v>1930</v>
      </c>
      <c r="B2226" s="85">
        <v>3215</v>
      </c>
      <c r="C2226" s="86" t="s">
        <v>1638</v>
      </c>
      <c r="D2226" s="86" t="s">
        <v>1414</v>
      </c>
      <c r="E2226" s="91">
        <v>1</v>
      </c>
      <c r="F2226" s="86" t="s">
        <v>24</v>
      </c>
    </row>
    <row r="2227" spans="1:6" ht="15.75" thickBot="1">
      <c r="A2227" s="88">
        <v>5347</v>
      </c>
      <c r="B2227" s="85">
        <v>3737</v>
      </c>
      <c r="C2227" s="86" t="s">
        <v>397</v>
      </c>
      <c r="D2227" s="86" t="s">
        <v>1437</v>
      </c>
      <c r="E2227" s="91">
        <v>5</v>
      </c>
      <c r="F2227" s="86" t="s">
        <v>24</v>
      </c>
    </row>
    <row r="2228" spans="1:6" ht="15.75" thickBot="1">
      <c r="A2228" s="88">
        <v>1911</v>
      </c>
      <c r="B2228" s="85">
        <v>3205</v>
      </c>
      <c r="C2228" s="86" t="s">
        <v>1637</v>
      </c>
      <c r="D2228" s="86" t="s">
        <v>1333</v>
      </c>
      <c r="E2228" s="91">
        <v>1</v>
      </c>
      <c r="F2228" s="86" t="s">
        <v>24</v>
      </c>
    </row>
    <row r="2229" spans="1:6" ht="15.75" thickBot="1">
      <c r="A2229" s="88">
        <v>2867</v>
      </c>
      <c r="B2229" s="85">
        <v>3409</v>
      </c>
      <c r="C2229" s="86" t="s">
        <v>1636</v>
      </c>
      <c r="D2229" s="86" t="s">
        <v>1177</v>
      </c>
      <c r="E2229" s="91">
        <v>5</v>
      </c>
      <c r="F2229" s="86" t="s">
        <v>24</v>
      </c>
    </row>
    <row r="2230" spans="1:6" ht="15.75" thickBot="1">
      <c r="A2230" s="88">
        <v>2879</v>
      </c>
      <c r="B2230" s="85">
        <v>3350</v>
      </c>
      <c r="C2230" s="86" t="s">
        <v>1636</v>
      </c>
      <c r="D2230" s="86" t="s">
        <v>1243</v>
      </c>
      <c r="E2230" s="91">
        <v>2</v>
      </c>
      <c r="F2230" s="86" t="s">
        <v>24</v>
      </c>
    </row>
    <row r="2231" spans="1:6" ht="15.75" thickBot="1">
      <c r="A2231" s="88">
        <v>1784</v>
      </c>
      <c r="B2231" s="85">
        <v>3124</v>
      </c>
      <c r="C2231" s="86" t="s">
        <v>1639</v>
      </c>
      <c r="D2231" s="86" t="s">
        <v>1233</v>
      </c>
      <c r="E2231" s="91">
        <v>1</v>
      </c>
      <c r="F2231" s="86" t="s">
        <v>24</v>
      </c>
    </row>
    <row r="2232" spans="1:6" ht="15.75" thickBot="1">
      <c r="A2232" s="88">
        <v>22911</v>
      </c>
      <c r="B2232" s="85">
        <v>3150</v>
      </c>
      <c r="C2232" s="86" t="s">
        <v>1639</v>
      </c>
      <c r="D2232" s="86" t="s">
        <v>1317</v>
      </c>
      <c r="E2232" s="91">
        <v>1</v>
      </c>
      <c r="F2232" s="86" t="s">
        <v>24</v>
      </c>
    </row>
    <row r="2233" spans="1:6" ht="15.75" thickBot="1">
      <c r="A2233" s="88">
        <v>6492</v>
      </c>
      <c r="B2233" s="85">
        <v>3106</v>
      </c>
      <c r="C2233" s="86" t="s">
        <v>1639</v>
      </c>
      <c r="D2233" s="86" t="s">
        <v>1199</v>
      </c>
      <c r="E2233" s="91">
        <v>1</v>
      </c>
      <c r="F2233" s="86" t="s">
        <v>24</v>
      </c>
    </row>
    <row r="2234" spans="1:6" ht="15.75" thickBot="1">
      <c r="A2234" s="88">
        <v>2313</v>
      </c>
      <c r="B2234" s="85">
        <v>3174</v>
      </c>
      <c r="C2234" s="86" t="s">
        <v>1637</v>
      </c>
      <c r="D2234" s="86" t="s">
        <v>1438</v>
      </c>
      <c r="E2234" s="91">
        <v>1</v>
      </c>
      <c r="F2234" s="86" t="s">
        <v>24</v>
      </c>
    </row>
    <row r="2235" spans="1:6" ht="15.75" thickBot="1">
      <c r="A2235" s="88">
        <v>5929</v>
      </c>
      <c r="B2235" s="85">
        <v>3174</v>
      </c>
      <c r="C2235" s="86" t="s">
        <v>1637</v>
      </c>
      <c r="D2235" s="86" t="s">
        <v>1438</v>
      </c>
      <c r="E2235" s="91">
        <v>1</v>
      </c>
      <c r="F2235" s="86" t="s">
        <v>24</v>
      </c>
    </row>
    <row r="2236" spans="1:6" ht="15.75" thickBot="1">
      <c r="A2236" s="88">
        <v>5919</v>
      </c>
      <c r="B2236" s="85">
        <v>3058</v>
      </c>
      <c r="C2236" s="86" t="s">
        <v>1643</v>
      </c>
      <c r="D2236" s="86" t="s">
        <v>1183</v>
      </c>
      <c r="E2236" s="91">
        <v>1</v>
      </c>
      <c r="F2236" s="86" t="s">
        <v>24</v>
      </c>
    </row>
    <row r="2237" spans="1:6" ht="15.75" thickBot="1">
      <c r="A2237" s="88">
        <v>2927</v>
      </c>
      <c r="B2237" s="85">
        <v>3151</v>
      </c>
      <c r="C2237" s="86" t="s">
        <v>1639</v>
      </c>
      <c r="D2237" s="86" t="s">
        <v>1439</v>
      </c>
      <c r="E2237" s="91">
        <v>1</v>
      </c>
      <c r="F2237" s="86" t="s">
        <v>24</v>
      </c>
    </row>
    <row r="2238" spans="1:6" ht="15.75" thickBot="1">
      <c r="A2238" s="88">
        <v>2046</v>
      </c>
      <c r="B2238" s="85">
        <v>3636</v>
      </c>
      <c r="C2238" s="86" t="s">
        <v>397</v>
      </c>
      <c r="D2238" s="86" t="s">
        <v>1213</v>
      </c>
      <c r="E2238" s="91">
        <v>5</v>
      </c>
      <c r="F2238" s="86" t="s">
        <v>24</v>
      </c>
    </row>
    <row r="2239" spans="1:6" ht="15.75" thickBot="1">
      <c r="A2239" s="88">
        <v>2155</v>
      </c>
      <c r="B2239" s="85">
        <v>3595</v>
      </c>
      <c r="C2239" s="86" t="s">
        <v>1641</v>
      </c>
      <c r="D2239" s="86" t="s">
        <v>1440</v>
      </c>
      <c r="E2239" s="91">
        <v>5</v>
      </c>
      <c r="F2239" s="86" t="s">
        <v>24</v>
      </c>
    </row>
    <row r="2240" spans="1:6" ht="15.75" thickBot="1">
      <c r="A2240" s="88">
        <v>1972</v>
      </c>
      <c r="B2240" s="85">
        <v>3166</v>
      </c>
      <c r="C2240" s="86" t="s">
        <v>1639</v>
      </c>
      <c r="D2240" s="86" t="s">
        <v>1441</v>
      </c>
      <c r="E2240" s="91">
        <v>1</v>
      </c>
      <c r="F2240" s="86" t="s">
        <v>24</v>
      </c>
    </row>
    <row r="2241" spans="1:6" ht="15.75" thickBot="1">
      <c r="A2241" s="88">
        <v>2278</v>
      </c>
      <c r="B2241" s="85">
        <v>3498</v>
      </c>
      <c r="C2241" s="86" t="s">
        <v>1641</v>
      </c>
      <c r="D2241" s="86" t="s">
        <v>1442</v>
      </c>
      <c r="E2241" s="91">
        <v>3</v>
      </c>
      <c r="F2241" s="86" t="s">
        <v>24</v>
      </c>
    </row>
    <row r="2242" spans="1:6" ht="15.75" thickBot="1">
      <c r="A2242" s="88">
        <v>8032</v>
      </c>
      <c r="B2242" s="85">
        <v>3228</v>
      </c>
      <c r="C2242" s="86" t="s">
        <v>1638</v>
      </c>
      <c r="D2242" s="86" t="s">
        <v>1380</v>
      </c>
      <c r="E2242" s="91">
        <v>2</v>
      </c>
      <c r="F2242" s="86" t="s">
        <v>24</v>
      </c>
    </row>
    <row r="2243" spans="1:6" ht="15.75" thickBot="1">
      <c r="A2243" s="88">
        <v>5351</v>
      </c>
      <c r="B2243" s="85">
        <v>3134</v>
      </c>
      <c r="C2243" s="86" t="s">
        <v>1639</v>
      </c>
      <c r="D2243" s="86" t="s">
        <v>1344</v>
      </c>
      <c r="E2243" s="91">
        <v>1</v>
      </c>
      <c r="F2243" s="86" t="s">
        <v>24</v>
      </c>
    </row>
    <row r="2244" spans="1:6" ht="15.75" thickBot="1">
      <c r="A2244" s="88">
        <v>2151</v>
      </c>
      <c r="B2244" s="85">
        <v>3898</v>
      </c>
      <c r="C2244" s="86" t="s">
        <v>1640</v>
      </c>
      <c r="D2244" s="86" t="s">
        <v>1443</v>
      </c>
      <c r="E2244" s="91">
        <v>5</v>
      </c>
      <c r="F2244" s="86" t="s">
        <v>24</v>
      </c>
    </row>
    <row r="2245" spans="1:6" ht="15.75" thickBot="1">
      <c r="A2245" s="88">
        <v>2978</v>
      </c>
      <c r="B2245" s="85">
        <v>3898</v>
      </c>
      <c r="C2245" s="86" t="s">
        <v>1640</v>
      </c>
      <c r="D2245" s="86" t="s">
        <v>1443</v>
      </c>
      <c r="E2245" s="91">
        <v>5</v>
      </c>
      <c r="F2245" s="86" t="s">
        <v>24</v>
      </c>
    </row>
    <row r="2246" spans="1:6" ht="15.75" thickBot="1">
      <c r="A2246" s="88">
        <v>2277</v>
      </c>
      <c r="B2246" s="85">
        <v>3047</v>
      </c>
      <c r="C2246" s="86" t="s">
        <v>1643</v>
      </c>
      <c r="D2246" s="86" t="s">
        <v>1415</v>
      </c>
      <c r="E2246" s="91">
        <v>1</v>
      </c>
      <c r="F2246" s="86" t="s">
        <v>24</v>
      </c>
    </row>
    <row r="2247" spans="1:6" ht="15.75" thickBot="1">
      <c r="A2247" s="88">
        <v>2100</v>
      </c>
      <c r="B2247" s="85">
        <v>3644</v>
      </c>
      <c r="C2247" s="86" t="s">
        <v>397</v>
      </c>
      <c r="D2247" s="86" t="s">
        <v>1373</v>
      </c>
      <c r="E2247" s="91">
        <v>4</v>
      </c>
      <c r="F2247" s="86" t="s">
        <v>24</v>
      </c>
    </row>
    <row r="2248" spans="1:6" ht="15.75" thickBot="1">
      <c r="A2248" s="88">
        <v>1935</v>
      </c>
      <c r="B2248" s="85">
        <v>3175</v>
      </c>
      <c r="C2248" s="86" t="s">
        <v>1637</v>
      </c>
      <c r="D2248" s="86" t="s">
        <v>1444</v>
      </c>
      <c r="E2248" s="91">
        <v>1</v>
      </c>
      <c r="F2248" s="86" t="s">
        <v>24</v>
      </c>
    </row>
    <row r="2249" spans="1:6" ht="15.75" thickBot="1">
      <c r="A2249" s="88">
        <v>2976</v>
      </c>
      <c r="B2249" s="85">
        <v>3355</v>
      </c>
      <c r="C2249" s="86" t="s">
        <v>1636</v>
      </c>
      <c r="D2249" s="86" t="s">
        <v>1383</v>
      </c>
      <c r="E2249" s="91">
        <v>2</v>
      </c>
      <c r="F2249" s="86" t="s">
        <v>24</v>
      </c>
    </row>
    <row r="2250" spans="1:6" ht="15.75" thickBot="1">
      <c r="A2250" s="88">
        <v>5921</v>
      </c>
      <c r="B2250" s="85">
        <v>3136</v>
      </c>
      <c r="C2250" s="86" t="s">
        <v>1639</v>
      </c>
      <c r="D2250" s="86" t="s">
        <v>1445</v>
      </c>
      <c r="E2250" s="91">
        <v>1</v>
      </c>
      <c r="F2250" s="86" t="s">
        <v>24</v>
      </c>
    </row>
    <row r="2251" spans="1:6" ht="15.75" thickBot="1">
      <c r="A2251" s="88">
        <v>2811</v>
      </c>
      <c r="B2251" s="85">
        <v>3195</v>
      </c>
      <c r="C2251" s="86" t="s">
        <v>1637</v>
      </c>
      <c r="D2251" s="86" t="s">
        <v>1230</v>
      </c>
      <c r="E2251" s="91">
        <v>1</v>
      </c>
      <c r="F2251" s="86" t="s">
        <v>24</v>
      </c>
    </row>
    <row r="2252" spans="1:6" ht="15.75" thickBot="1">
      <c r="A2252" s="88">
        <v>1960</v>
      </c>
      <c r="B2252" s="85">
        <v>3379</v>
      </c>
      <c r="C2252" s="86" t="s">
        <v>1636</v>
      </c>
      <c r="D2252" s="86" t="s">
        <v>1446</v>
      </c>
      <c r="E2252" s="91">
        <v>5</v>
      </c>
      <c r="F2252" s="86" t="s">
        <v>24</v>
      </c>
    </row>
    <row r="2253" spans="1:6" ht="15.75" thickBot="1">
      <c r="A2253" s="88">
        <v>2215</v>
      </c>
      <c r="B2253" s="85">
        <v>3616</v>
      </c>
      <c r="C2253" s="86" t="s">
        <v>397</v>
      </c>
      <c r="D2253" s="86" t="s">
        <v>1436</v>
      </c>
      <c r="E2253" s="91">
        <v>3</v>
      </c>
      <c r="F2253" s="86" t="s">
        <v>24</v>
      </c>
    </row>
    <row r="2254" spans="1:6" ht="15.75" thickBot="1">
      <c r="A2254" s="88">
        <v>3038</v>
      </c>
      <c r="B2254" s="85">
        <v>3880</v>
      </c>
      <c r="C2254" s="86" t="s">
        <v>1640</v>
      </c>
      <c r="D2254" s="86" t="s">
        <v>1447</v>
      </c>
      <c r="E2254" s="91">
        <v>5</v>
      </c>
      <c r="F2254" s="86" t="s">
        <v>24</v>
      </c>
    </row>
    <row r="2255" spans="1:6" ht="15.75" thickBot="1">
      <c r="A2255" s="88">
        <v>7103</v>
      </c>
      <c r="B2255" s="85">
        <v>3931</v>
      </c>
      <c r="C2255" s="86" t="s">
        <v>1637</v>
      </c>
      <c r="D2255" s="86" t="s">
        <v>1235</v>
      </c>
      <c r="E2255" s="91">
        <v>1</v>
      </c>
      <c r="F2255" s="86" t="s">
        <v>24</v>
      </c>
    </row>
    <row r="2256" spans="1:6" ht="15.75" thickBot="1">
      <c r="A2256" s="88">
        <v>2911</v>
      </c>
      <c r="B2256" s="85">
        <v>3289</v>
      </c>
      <c r="C2256" s="86" t="s">
        <v>1638</v>
      </c>
      <c r="D2256" s="86" t="s">
        <v>1399</v>
      </c>
      <c r="E2256" s="91">
        <v>5</v>
      </c>
      <c r="F2256" s="86" t="s">
        <v>24</v>
      </c>
    </row>
    <row r="2257" spans="1:6" ht="15.75" thickBot="1">
      <c r="A2257" s="88">
        <v>2150</v>
      </c>
      <c r="B2257" s="85">
        <v>3215</v>
      </c>
      <c r="C2257" s="86" t="s">
        <v>1638</v>
      </c>
      <c r="D2257" s="86" t="s">
        <v>1414</v>
      </c>
      <c r="E2257" s="91">
        <v>1</v>
      </c>
      <c r="F2257" s="86" t="s">
        <v>24</v>
      </c>
    </row>
    <row r="2258" spans="1:6" ht="15.75" thickBot="1">
      <c r="A2258" s="88">
        <v>3042</v>
      </c>
      <c r="B2258" s="85">
        <v>3046</v>
      </c>
      <c r="C2258" s="86" t="s">
        <v>1643</v>
      </c>
      <c r="D2258" s="86" t="s">
        <v>1234</v>
      </c>
      <c r="E2258" s="91">
        <v>1</v>
      </c>
      <c r="F2258" s="86" t="s">
        <v>24</v>
      </c>
    </row>
    <row r="2259" spans="1:6" ht="15.75" thickBot="1">
      <c r="A2259" s="88">
        <v>7466</v>
      </c>
      <c r="B2259" s="85">
        <v>3030</v>
      </c>
      <c r="C2259" s="86" t="s">
        <v>1642</v>
      </c>
      <c r="D2259" s="86" t="s">
        <v>1448</v>
      </c>
      <c r="E2259" s="91">
        <v>1</v>
      </c>
      <c r="F2259" s="86" t="s">
        <v>24</v>
      </c>
    </row>
    <row r="2260" spans="1:6" ht="15.75" thickBot="1">
      <c r="A2260" s="88">
        <v>1948</v>
      </c>
      <c r="B2260" s="85">
        <v>3153</v>
      </c>
      <c r="C2260" s="86" t="s">
        <v>1639</v>
      </c>
      <c r="D2260" s="86" t="s">
        <v>1449</v>
      </c>
      <c r="E2260" s="91">
        <v>1</v>
      </c>
      <c r="F2260" s="86" t="s">
        <v>24</v>
      </c>
    </row>
    <row r="2261" spans="1:6" ht="15.75" thickBot="1">
      <c r="A2261" s="88">
        <v>1859</v>
      </c>
      <c r="B2261" s="85">
        <v>3101</v>
      </c>
      <c r="C2261" s="86" t="s">
        <v>1639</v>
      </c>
      <c r="D2261" s="86" t="s">
        <v>1217</v>
      </c>
      <c r="E2261" s="91">
        <v>1</v>
      </c>
      <c r="F2261" s="86" t="s">
        <v>24</v>
      </c>
    </row>
    <row r="2262" spans="1:6" ht="15.75" thickBot="1">
      <c r="A2262" s="88">
        <v>2037</v>
      </c>
      <c r="B2262" s="85">
        <v>3500</v>
      </c>
      <c r="C2262" s="86" t="s">
        <v>1641</v>
      </c>
      <c r="D2262" s="86" t="s">
        <v>1450</v>
      </c>
      <c r="E2262" s="91">
        <v>3</v>
      </c>
      <c r="F2262" s="86" t="s">
        <v>24</v>
      </c>
    </row>
    <row r="2263" spans="1:6" ht="15.75" thickBot="1">
      <c r="A2263" s="88">
        <v>6033</v>
      </c>
      <c r="B2263" s="85">
        <v>3187</v>
      </c>
      <c r="C2263" s="86" t="s">
        <v>1637</v>
      </c>
      <c r="D2263" s="86" t="s">
        <v>1412</v>
      </c>
      <c r="E2263" s="91">
        <v>1</v>
      </c>
      <c r="F2263" s="86" t="s">
        <v>24</v>
      </c>
    </row>
    <row r="2264" spans="1:6" ht="15.75" thickBot="1">
      <c r="A2264" s="88">
        <v>1887</v>
      </c>
      <c r="B2264" s="85">
        <v>3960</v>
      </c>
      <c r="C2264" s="86" t="s">
        <v>1640</v>
      </c>
      <c r="D2264" s="86" t="s">
        <v>1451</v>
      </c>
      <c r="E2264" s="91">
        <v>5</v>
      </c>
      <c r="F2264" s="86" t="s">
        <v>24</v>
      </c>
    </row>
    <row r="2265" spans="1:6" ht="15.75" thickBot="1">
      <c r="A2265" s="88">
        <v>2175</v>
      </c>
      <c r="B2265" s="85">
        <v>3350</v>
      </c>
      <c r="C2265" s="86" t="s">
        <v>1636</v>
      </c>
      <c r="D2265" s="86" t="s">
        <v>1243</v>
      </c>
      <c r="E2265" s="91">
        <v>2</v>
      </c>
      <c r="F2265" s="86" t="s">
        <v>24</v>
      </c>
    </row>
    <row r="2266" spans="1:6" ht="15.75" thickBot="1">
      <c r="A2266" s="88">
        <v>1983</v>
      </c>
      <c r="B2266" s="85">
        <v>3355</v>
      </c>
      <c r="C2266" s="86" t="s">
        <v>1636</v>
      </c>
      <c r="D2266" s="86" t="s">
        <v>1383</v>
      </c>
      <c r="E2266" s="91">
        <v>2</v>
      </c>
      <c r="F2266" s="86" t="s">
        <v>24</v>
      </c>
    </row>
    <row r="2267" spans="1:6" ht="15.75" thickBot="1">
      <c r="A2267" s="88">
        <v>2072</v>
      </c>
      <c r="B2267" s="85">
        <v>3621</v>
      </c>
      <c r="C2267" s="86" t="s">
        <v>1641</v>
      </c>
      <c r="D2267" s="86" t="s">
        <v>1400</v>
      </c>
      <c r="E2267" s="91">
        <v>5</v>
      </c>
      <c r="F2267" s="86" t="s">
        <v>24</v>
      </c>
    </row>
    <row r="2268" spans="1:6" ht="15.75" thickBot="1">
      <c r="A2268" s="88">
        <v>2034</v>
      </c>
      <c r="B2268" s="85">
        <v>3444</v>
      </c>
      <c r="C2268" s="86" t="s">
        <v>1641</v>
      </c>
      <c r="D2268" s="86" t="s">
        <v>1278</v>
      </c>
      <c r="E2268" s="91">
        <v>5</v>
      </c>
      <c r="F2268" s="86" t="s">
        <v>24</v>
      </c>
    </row>
    <row r="2269" spans="1:6" ht="15.75" thickBot="1">
      <c r="A2269" s="88">
        <v>22865</v>
      </c>
      <c r="B2269" s="85">
        <v>3931</v>
      </c>
      <c r="C2269" s="86" t="s">
        <v>1637</v>
      </c>
      <c r="D2269" s="86" t="s">
        <v>1235</v>
      </c>
      <c r="E2269" s="91">
        <v>1</v>
      </c>
      <c r="F2269" s="86" t="s">
        <v>24</v>
      </c>
    </row>
    <row r="2270" spans="1:6" ht="15.75" thickBot="1">
      <c r="A2270" s="88">
        <v>2902</v>
      </c>
      <c r="B2270" s="85">
        <v>3424</v>
      </c>
      <c r="C2270" s="86" t="s">
        <v>1636</v>
      </c>
      <c r="D2270" s="86" t="s">
        <v>1176</v>
      </c>
      <c r="E2270" s="91">
        <v>6</v>
      </c>
      <c r="F2270" s="86" t="s">
        <v>24</v>
      </c>
    </row>
    <row r="2271" spans="1:6" ht="15.75" thickBot="1">
      <c r="A2271" s="88">
        <v>2084</v>
      </c>
      <c r="B2271" s="85">
        <v>3424</v>
      </c>
      <c r="C2271" s="86" t="s">
        <v>1636</v>
      </c>
      <c r="D2271" s="86" t="s">
        <v>1176</v>
      </c>
      <c r="E2271" s="91">
        <v>6</v>
      </c>
      <c r="F2271" s="86" t="s">
        <v>24</v>
      </c>
    </row>
    <row r="2272" spans="1:6" ht="15.75" thickBot="1">
      <c r="A2272" s="88">
        <v>5725</v>
      </c>
      <c r="B2272" s="85">
        <v>3930</v>
      </c>
      <c r="C2272" s="86" t="s">
        <v>1637</v>
      </c>
      <c r="D2272" s="86" t="s">
        <v>1381</v>
      </c>
      <c r="E2272" s="91">
        <v>1</v>
      </c>
      <c r="F2272" s="86" t="s">
        <v>24</v>
      </c>
    </row>
    <row r="2273" spans="1:6" ht="15.75" thickBot="1">
      <c r="A2273" s="88">
        <v>2317</v>
      </c>
      <c r="B2273" s="85">
        <v>3677</v>
      </c>
      <c r="C2273" s="86" t="s">
        <v>397</v>
      </c>
      <c r="D2273" s="86" t="s">
        <v>1372</v>
      </c>
      <c r="E2273" s="91">
        <v>3</v>
      </c>
      <c r="F2273" s="86" t="s">
        <v>24</v>
      </c>
    </row>
    <row r="2274" spans="1:6" ht="15.75" thickBot="1">
      <c r="A2274" s="88">
        <v>7104</v>
      </c>
      <c r="B2274" s="85">
        <v>3053</v>
      </c>
      <c r="C2274" s="86" t="s">
        <v>1642</v>
      </c>
      <c r="D2274" s="86" t="s">
        <v>1452</v>
      </c>
      <c r="E2274" s="91">
        <v>1</v>
      </c>
      <c r="F2274" s="86" t="s">
        <v>24</v>
      </c>
    </row>
    <row r="2275" spans="1:6" ht="15.75" thickBot="1">
      <c r="A2275" s="88">
        <v>1905</v>
      </c>
      <c r="B2275" s="85">
        <v>3130</v>
      </c>
      <c r="C2275" s="86" t="s">
        <v>1639</v>
      </c>
      <c r="D2275" s="86" t="s">
        <v>1453</v>
      </c>
      <c r="E2275" s="91">
        <v>1</v>
      </c>
      <c r="F2275" s="86" t="s">
        <v>24</v>
      </c>
    </row>
    <row r="2276" spans="1:6" ht="15.75" thickBot="1">
      <c r="A2276" s="88">
        <v>6496</v>
      </c>
      <c r="B2276" s="85">
        <v>3143</v>
      </c>
      <c r="C2276" s="86" t="s">
        <v>1637</v>
      </c>
      <c r="D2276" s="86" t="s">
        <v>1454</v>
      </c>
      <c r="E2276" s="91">
        <v>1</v>
      </c>
      <c r="F2276" s="86" t="s">
        <v>24</v>
      </c>
    </row>
    <row r="2277" spans="1:6" ht="15.75" thickBot="1">
      <c r="A2277" s="88">
        <v>2988</v>
      </c>
      <c r="B2277" s="85">
        <v>3130</v>
      </c>
      <c r="C2277" s="86" t="s">
        <v>1639</v>
      </c>
      <c r="D2277" s="86" t="s">
        <v>1455</v>
      </c>
      <c r="E2277" s="91">
        <v>1</v>
      </c>
      <c r="F2277" s="86" t="s">
        <v>24</v>
      </c>
    </row>
    <row r="2278" spans="1:6" ht="15.75" thickBot="1">
      <c r="A2278" s="88">
        <v>5542</v>
      </c>
      <c r="B2278" s="85">
        <v>3186</v>
      </c>
      <c r="C2278" s="86" t="s">
        <v>1637</v>
      </c>
      <c r="D2278" s="86" t="s">
        <v>1184</v>
      </c>
      <c r="E2278" s="91">
        <v>1</v>
      </c>
      <c r="F2278" s="86" t="s">
        <v>24</v>
      </c>
    </row>
    <row r="2279" spans="1:6" ht="15.75" thickBot="1">
      <c r="A2279" s="88">
        <v>5316</v>
      </c>
      <c r="B2279" s="85">
        <v>3977</v>
      </c>
      <c r="C2279" s="86" t="s">
        <v>1637</v>
      </c>
      <c r="D2279" s="86" t="s">
        <v>1456</v>
      </c>
      <c r="E2279" s="91">
        <v>1</v>
      </c>
      <c r="F2279" s="86" t="s">
        <v>24</v>
      </c>
    </row>
    <row r="2280" spans="1:6" ht="15.75" thickBot="1">
      <c r="A2280" s="88">
        <v>5471</v>
      </c>
      <c r="B2280" s="85">
        <v>3175</v>
      </c>
      <c r="C2280" s="86" t="s">
        <v>1637</v>
      </c>
      <c r="D2280" s="86" t="s">
        <v>1444</v>
      </c>
      <c r="E2280" s="91">
        <v>1</v>
      </c>
      <c r="F2280" s="86" t="s">
        <v>24</v>
      </c>
    </row>
    <row r="2281" spans="1:6" ht="15.75" thickBot="1">
      <c r="A2281" s="88">
        <v>1879</v>
      </c>
      <c r="B2281" s="85">
        <v>3145</v>
      </c>
      <c r="C2281" s="86" t="s">
        <v>1637</v>
      </c>
      <c r="D2281" s="86" t="s">
        <v>1194</v>
      </c>
      <c r="E2281" s="91">
        <v>1</v>
      </c>
      <c r="F2281" s="86" t="s">
        <v>24</v>
      </c>
    </row>
    <row r="2282" spans="1:6" ht="15.75" thickBot="1">
      <c r="A2282" s="88">
        <v>3030</v>
      </c>
      <c r="B2282" s="85">
        <v>3060</v>
      </c>
      <c r="C2282" s="86" t="s">
        <v>1643</v>
      </c>
      <c r="D2282" s="86" t="s">
        <v>1457</v>
      </c>
      <c r="E2282" s="91">
        <v>1</v>
      </c>
      <c r="F2282" s="86" t="s">
        <v>24</v>
      </c>
    </row>
    <row r="2283" spans="1:6" ht="15.75" thickBot="1">
      <c r="A2283" s="88">
        <v>5930</v>
      </c>
      <c r="B2283" s="85">
        <v>3199</v>
      </c>
      <c r="C2283" s="86" t="s">
        <v>1637</v>
      </c>
      <c r="D2283" s="86" t="s">
        <v>1351</v>
      </c>
      <c r="E2283" s="91">
        <v>1</v>
      </c>
      <c r="F2283" s="86" t="s">
        <v>24</v>
      </c>
    </row>
    <row r="2284" spans="1:6" ht="15.75" thickBot="1">
      <c r="A2284" s="88">
        <v>2177</v>
      </c>
      <c r="B2284" s="85">
        <v>3130</v>
      </c>
      <c r="C2284" s="86" t="s">
        <v>1639</v>
      </c>
      <c r="D2284" s="86" t="s">
        <v>1453</v>
      </c>
      <c r="E2284" s="91">
        <v>1</v>
      </c>
      <c r="F2284" s="86" t="s">
        <v>24</v>
      </c>
    </row>
    <row r="2285" spans="1:6" ht="15.75" thickBot="1">
      <c r="A2285" s="88">
        <v>2654</v>
      </c>
      <c r="B2285" s="85">
        <v>3085</v>
      </c>
      <c r="C2285" s="86" t="s">
        <v>1643</v>
      </c>
      <c r="D2285" s="86" t="s">
        <v>1220</v>
      </c>
      <c r="E2285" s="91">
        <v>1</v>
      </c>
      <c r="F2285" s="86" t="s">
        <v>24</v>
      </c>
    </row>
    <row r="2286" spans="1:6" ht="15.75" thickBot="1">
      <c r="A2286" s="88">
        <v>2274</v>
      </c>
      <c r="B2286" s="85">
        <v>3500</v>
      </c>
      <c r="C2286" s="86" t="s">
        <v>1641</v>
      </c>
      <c r="D2286" s="86" t="s">
        <v>1279</v>
      </c>
      <c r="E2286" s="91">
        <v>3</v>
      </c>
      <c r="F2286" s="86" t="s">
        <v>24</v>
      </c>
    </row>
    <row r="2287" spans="1:6" ht="15.75" thickBot="1">
      <c r="A2287" s="88">
        <v>2810</v>
      </c>
      <c r="B2287" s="85">
        <v>3134</v>
      </c>
      <c r="C2287" s="86" t="s">
        <v>1639</v>
      </c>
      <c r="D2287" s="86" t="s">
        <v>1360</v>
      </c>
      <c r="E2287" s="91">
        <v>1</v>
      </c>
      <c r="F2287" s="86" t="s">
        <v>24</v>
      </c>
    </row>
    <row r="2288" spans="1:6" ht="15.75" thickBot="1">
      <c r="A2288" s="88">
        <v>1998</v>
      </c>
      <c r="B2288" s="85">
        <v>3940</v>
      </c>
      <c r="C2288" s="86" t="s">
        <v>1637</v>
      </c>
      <c r="D2288" s="86" t="s">
        <v>1288</v>
      </c>
      <c r="E2288" s="91">
        <v>1</v>
      </c>
      <c r="F2288" s="86" t="s">
        <v>24</v>
      </c>
    </row>
    <row r="2289" spans="1:6" ht="15.75" thickBot="1">
      <c r="A2289" s="88">
        <v>2330</v>
      </c>
      <c r="B2289" s="85">
        <v>3191</v>
      </c>
      <c r="C2289" s="86" t="s">
        <v>1637</v>
      </c>
      <c r="D2289" s="86" t="s">
        <v>1253</v>
      </c>
      <c r="E2289" s="91">
        <v>1</v>
      </c>
      <c r="F2289" s="86" t="s">
        <v>24</v>
      </c>
    </row>
    <row r="2290" spans="1:6" ht="15.75" thickBot="1">
      <c r="A2290" s="88">
        <v>2203</v>
      </c>
      <c r="B2290" s="85">
        <v>3124</v>
      </c>
      <c r="C2290" s="86" t="s">
        <v>1639</v>
      </c>
      <c r="D2290" s="86" t="s">
        <v>1233</v>
      </c>
      <c r="E2290" s="91">
        <v>1</v>
      </c>
      <c r="F2290" s="86" t="s">
        <v>24</v>
      </c>
    </row>
    <row r="2291" spans="1:6" ht="15.75" thickBot="1">
      <c r="A2291" s="88">
        <v>2847</v>
      </c>
      <c r="B2291" s="85">
        <v>3500</v>
      </c>
      <c r="C2291" s="86" t="s">
        <v>1641</v>
      </c>
      <c r="D2291" s="86" t="s">
        <v>1450</v>
      </c>
      <c r="E2291" s="91">
        <v>3</v>
      </c>
      <c r="F2291" s="86" t="s">
        <v>24</v>
      </c>
    </row>
    <row r="2292" spans="1:6" ht="15.75" thickBot="1">
      <c r="A2292" s="88">
        <v>5594</v>
      </c>
      <c r="B2292" s="85">
        <v>3429</v>
      </c>
      <c r="C2292" s="86" t="s">
        <v>1643</v>
      </c>
      <c r="D2292" s="86" t="s">
        <v>1458</v>
      </c>
      <c r="E2292" s="91">
        <v>1</v>
      </c>
      <c r="F2292" s="86" t="s">
        <v>24</v>
      </c>
    </row>
    <row r="2293" spans="1:6" ht="15.75" thickBot="1">
      <c r="A2293" s="88">
        <v>1949</v>
      </c>
      <c r="B2293" s="85">
        <v>3549</v>
      </c>
      <c r="C2293" s="86" t="s">
        <v>1641</v>
      </c>
      <c r="D2293" s="86" t="s">
        <v>1459</v>
      </c>
      <c r="E2293" s="91">
        <v>5</v>
      </c>
      <c r="F2293" s="86" t="s">
        <v>24</v>
      </c>
    </row>
    <row r="2294" spans="1:6" ht="15.75" thickBot="1">
      <c r="A2294" s="88">
        <v>3006</v>
      </c>
      <c r="B2294" s="85">
        <v>3121</v>
      </c>
      <c r="C2294" s="86" t="s">
        <v>1643</v>
      </c>
      <c r="D2294" s="86" t="s">
        <v>1422</v>
      </c>
      <c r="E2294" s="91">
        <v>1</v>
      </c>
      <c r="F2294" s="86" t="s">
        <v>24</v>
      </c>
    </row>
    <row r="2295" spans="1:6" ht="15.75" thickBot="1">
      <c r="A2295" s="88">
        <v>2883</v>
      </c>
      <c r="B2295" s="85">
        <v>3480</v>
      </c>
      <c r="C2295" s="86" t="s">
        <v>1641</v>
      </c>
      <c r="D2295" s="86" t="s">
        <v>1245</v>
      </c>
      <c r="E2295" s="91">
        <v>5</v>
      </c>
      <c r="F2295" s="86" t="s">
        <v>24</v>
      </c>
    </row>
    <row r="2296" spans="1:6" ht="15.75" thickBot="1">
      <c r="A2296" s="88">
        <v>2079</v>
      </c>
      <c r="B2296" s="85">
        <v>3561</v>
      </c>
      <c r="C2296" s="86" t="s">
        <v>1641</v>
      </c>
      <c r="D2296" s="86" t="s">
        <v>1460</v>
      </c>
      <c r="E2296" s="91">
        <v>5</v>
      </c>
      <c r="F2296" s="86" t="s">
        <v>24</v>
      </c>
    </row>
    <row r="2297" spans="1:6" ht="15.75" thickBot="1">
      <c r="A2297" s="88">
        <v>2160</v>
      </c>
      <c r="B2297" s="85">
        <v>3561</v>
      </c>
      <c r="C2297" s="86" t="s">
        <v>1641</v>
      </c>
      <c r="D2297" s="86" t="s">
        <v>1460</v>
      </c>
      <c r="E2297" s="91">
        <v>5</v>
      </c>
      <c r="F2297" s="86" t="s">
        <v>24</v>
      </c>
    </row>
    <row r="2298" spans="1:6" ht="15.75" thickBot="1">
      <c r="A2298" s="88">
        <v>1890</v>
      </c>
      <c r="B2298" s="85">
        <v>3038</v>
      </c>
      <c r="C2298" s="86" t="s">
        <v>1642</v>
      </c>
      <c r="D2298" s="86" t="s">
        <v>1340</v>
      </c>
      <c r="E2298" s="91">
        <v>1</v>
      </c>
      <c r="F2298" s="86" t="s">
        <v>24</v>
      </c>
    </row>
    <row r="2299" spans="1:6" ht="15.75" thickBot="1">
      <c r="A2299" s="88">
        <v>1775</v>
      </c>
      <c r="B2299" s="85">
        <v>3995</v>
      </c>
      <c r="C2299" s="86" t="s">
        <v>1640</v>
      </c>
      <c r="D2299" s="86" t="s">
        <v>1363</v>
      </c>
      <c r="E2299" s="91">
        <v>4</v>
      </c>
      <c r="F2299" s="86" t="s">
        <v>24</v>
      </c>
    </row>
    <row r="2300" spans="1:6" ht="15.75" thickBot="1">
      <c r="A2300" s="88">
        <v>1856</v>
      </c>
      <c r="B2300" s="85">
        <v>3717</v>
      </c>
      <c r="C2300" s="86" t="s">
        <v>397</v>
      </c>
      <c r="D2300" s="86" t="s">
        <v>1461</v>
      </c>
      <c r="E2300" s="91">
        <v>5</v>
      </c>
      <c r="F2300" s="86" t="s">
        <v>24</v>
      </c>
    </row>
    <row r="2301" spans="1:6" ht="15.75" thickBot="1">
      <c r="A2301" s="88">
        <v>2899</v>
      </c>
      <c r="B2301" s="85">
        <v>3717</v>
      </c>
      <c r="C2301" s="86" t="s">
        <v>397</v>
      </c>
      <c r="D2301" s="86" t="s">
        <v>1461</v>
      </c>
      <c r="E2301" s="91">
        <v>5</v>
      </c>
      <c r="F2301" s="86" t="s">
        <v>24</v>
      </c>
    </row>
    <row r="2302" spans="1:6" ht="15.75" thickBot="1">
      <c r="A2302" s="88">
        <v>5933</v>
      </c>
      <c r="B2302" s="85">
        <v>3939</v>
      </c>
      <c r="C2302" s="86" t="s">
        <v>1637</v>
      </c>
      <c r="D2302" s="86" t="s">
        <v>1288</v>
      </c>
      <c r="E2302" s="91">
        <v>1</v>
      </c>
      <c r="F2302" s="86" t="s">
        <v>24</v>
      </c>
    </row>
    <row r="2303" spans="1:6" ht="15.75" thickBot="1">
      <c r="A2303" s="88">
        <v>2682</v>
      </c>
      <c r="B2303" s="85">
        <v>3190</v>
      </c>
      <c r="C2303" s="86" t="s">
        <v>1637</v>
      </c>
      <c r="D2303" s="86" t="s">
        <v>1168</v>
      </c>
      <c r="E2303" s="91">
        <v>1</v>
      </c>
      <c r="F2303" s="86" t="s">
        <v>24</v>
      </c>
    </row>
    <row r="2304" spans="1:6" ht="15.75" thickBot="1">
      <c r="A2304" s="88">
        <v>1790</v>
      </c>
      <c r="B2304" s="85">
        <v>3163</v>
      </c>
      <c r="C2304" s="86" t="s">
        <v>1637</v>
      </c>
      <c r="D2304" s="86" t="s">
        <v>1186</v>
      </c>
      <c r="E2304" s="91">
        <v>1</v>
      </c>
      <c r="F2304" s="86" t="s">
        <v>24</v>
      </c>
    </row>
    <row r="2305" spans="1:6" ht="15.75" thickBot="1">
      <c r="A2305" s="88">
        <v>27724</v>
      </c>
      <c r="B2305" s="85">
        <v>3178</v>
      </c>
      <c r="C2305" s="86" t="s">
        <v>1639</v>
      </c>
      <c r="D2305" s="86" t="s">
        <v>1462</v>
      </c>
      <c r="E2305" s="91">
        <v>1</v>
      </c>
      <c r="F2305" s="86" t="s">
        <v>24</v>
      </c>
    </row>
    <row r="2306" spans="1:6" ht="15.75" thickBot="1">
      <c r="A2306" s="88">
        <v>23428</v>
      </c>
      <c r="B2306" s="85">
        <v>3350</v>
      </c>
      <c r="C2306" s="86" t="s">
        <v>1636</v>
      </c>
      <c r="D2306" s="86" t="s">
        <v>1377</v>
      </c>
      <c r="E2306" s="91">
        <v>2</v>
      </c>
      <c r="F2306" s="86" t="s">
        <v>24</v>
      </c>
    </row>
    <row r="2307" spans="1:6" ht="15.75" thickBot="1">
      <c r="A2307" s="88">
        <v>1907</v>
      </c>
      <c r="B2307" s="85">
        <v>3125</v>
      </c>
      <c r="C2307" s="86" t="s">
        <v>1639</v>
      </c>
      <c r="D2307" s="86" t="s">
        <v>1285</v>
      </c>
      <c r="E2307" s="91">
        <v>1</v>
      </c>
      <c r="F2307" s="86" t="s">
        <v>24</v>
      </c>
    </row>
    <row r="2308" spans="1:6" ht="15.75" thickBot="1">
      <c r="A2308" s="88">
        <v>2009</v>
      </c>
      <c r="B2308" s="85">
        <v>3170</v>
      </c>
      <c r="C2308" s="86" t="s">
        <v>1639</v>
      </c>
      <c r="D2308" s="86" t="s">
        <v>1250</v>
      </c>
      <c r="E2308" s="91">
        <v>1</v>
      </c>
      <c r="F2308" s="86" t="s">
        <v>24</v>
      </c>
    </row>
    <row r="2309" spans="1:6" ht="15.75" thickBot="1">
      <c r="A2309" s="88">
        <v>22868</v>
      </c>
      <c r="B2309" s="85">
        <v>3340</v>
      </c>
      <c r="C2309" s="86" t="s">
        <v>1636</v>
      </c>
      <c r="D2309" s="86" t="s">
        <v>1359</v>
      </c>
      <c r="E2309" s="91">
        <v>1</v>
      </c>
      <c r="F2309" s="86" t="s">
        <v>24</v>
      </c>
    </row>
    <row r="2310" spans="1:6" ht="15.75" thickBot="1">
      <c r="A2310" s="88">
        <v>23482</v>
      </c>
      <c r="B2310" s="85">
        <v>3672</v>
      </c>
      <c r="C2310" s="86" t="s">
        <v>397</v>
      </c>
      <c r="D2310" s="86" t="s">
        <v>1304</v>
      </c>
      <c r="E2310" s="91">
        <v>4</v>
      </c>
      <c r="F2310" s="86" t="s">
        <v>24</v>
      </c>
    </row>
    <row r="2311" spans="1:6" ht="15.75" thickBot="1">
      <c r="A2311" s="88">
        <v>22867</v>
      </c>
      <c r="B2311" s="85">
        <v>3555</v>
      </c>
      <c r="C2311" s="86" t="s">
        <v>1641</v>
      </c>
      <c r="D2311" s="86" t="s">
        <v>1239</v>
      </c>
      <c r="E2311" s="91">
        <v>2</v>
      </c>
      <c r="F2311" s="86" t="s">
        <v>24</v>
      </c>
    </row>
    <row r="2312" spans="1:6" ht="15.75" thickBot="1">
      <c r="A2312" s="88">
        <v>22424</v>
      </c>
      <c r="B2312" s="85">
        <v>3550</v>
      </c>
      <c r="C2312" s="86" t="s">
        <v>1641</v>
      </c>
      <c r="D2312" s="86" t="s">
        <v>1463</v>
      </c>
      <c r="E2312" s="91">
        <v>2</v>
      </c>
      <c r="F2312" s="86" t="s">
        <v>24</v>
      </c>
    </row>
    <row r="2313" spans="1:6" ht="15.75" thickBot="1">
      <c r="A2313" s="88">
        <v>2866</v>
      </c>
      <c r="B2313" s="85">
        <v>3011</v>
      </c>
      <c r="C2313" s="86" t="s">
        <v>1642</v>
      </c>
      <c r="D2313" s="86" t="s">
        <v>1221</v>
      </c>
      <c r="E2313" s="91">
        <v>1</v>
      </c>
      <c r="F2313" s="86" t="s">
        <v>24</v>
      </c>
    </row>
    <row r="2314" spans="1:6" ht="15.75" thickBot="1">
      <c r="A2314" s="88">
        <v>23483</v>
      </c>
      <c r="B2314" s="85">
        <v>3825</v>
      </c>
      <c r="C2314" s="86" t="s">
        <v>1640</v>
      </c>
      <c r="D2314" s="86" t="s">
        <v>1388</v>
      </c>
      <c r="E2314" s="91">
        <v>3</v>
      </c>
      <c r="F2314" s="86" t="s">
        <v>24</v>
      </c>
    </row>
    <row r="2315" spans="1:6" ht="15.75" thickBot="1">
      <c r="A2315" s="88">
        <v>22866</v>
      </c>
      <c r="B2315" s="85">
        <v>3850</v>
      </c>
      <c r="C2315" s="86" t="s">
        <v>1640</v>
      </c>
      <c r="D2315" s="86" t="s">
        <v>1202</v>
      </c>
      <c r="E2315" s="91">
        <v>4</v>
      </c>
      <c r="F2315" s="86" t="s">
        <v>24</v>
      </c>
    </row>
    <row r="2316" spans="1:6" ht="15.75" thickBot="1">
      <c r="A2316" s="88">
        <v>2749</v>
      </c>
      <c r="B2316" s="85">
        <v>3037</v>
      </c>
      <c r="C2316" s="86" t="s">
        <v>1642</v>
      </c>
      <c r="D2316" s="86" t="s">
        <v>1190</v>
      </c>
      <c r="E2316" s="91">
        <v>1</v>
      </c>
      <c r="F2316" s="86" t="s">
        <v>24</v>
      </c>
    </row>
    <row r="2317" spans="1:6" ht="15.75" thickBot="1">
      <c r="A2317" s="88">
        <v>2898</v>
      </c>
      <c r="B2317" s="85">
        <v>3388</v>
      </c>
      <c r="C2317" s="86" t="s">
        <v>1636</v>
      </c>
      <c r="D2317" s="86" t="s">
        <v>1328</v>
      </c>
      <c r="E2317" s="91">
        <v>5</v>
      </c>
      <c r="F2317" s="86" t="s">
        <v>24</v>
      </c>
    </row>
    <row r="2318" spans="1:6" ht="15.75" thickBot="1">
      <c r="A2318" s="88">
        <v>1912</v>
      </c>
      <c r="B2318" s="85">
        <v>3182</v>
      </c>
      <c r="C2318" s="86" t="s">
        <v>1637</v>
      </c>
      <c r="D2318" s="86" t="s">
        <v>1378</v>
      </c>
      <c r="E2318" s="91">
        <v>1</v>
      </c>
      <c r="F2318" s="86" t="s">
        <v>24</v>
      </c>
    </row>
    <row r="2319" spans="1:6" ht="15.75" thickBot="1">
      <c r="A2319" s="88">
        <v>2977</v>
      </c>
      <c r="B2319" s="85">
        <v>3850</v>
      </c>
      <c r="C2319" s="86" t="s">
        <v>1640</v>
      </c>
      <c r="D2319" s="86" t="s">
        <v>1202</v>
      </c>
      <c r="E2319" s="91">
        <v>4</v>
      </c>
      <c r="F2319" s="86" t="s">
        <v>24</v>
      </c>
    </row>
    <row r="2320" spans="1:6" ht="15.75" thickBot="1">
      <c r="A2320" s="88">
        <v>2793</v>
      </c>
      <c r="B2320" s="85">
        <v>3808</v>
      </c>
      <c r="C2320" s="86" t="s">
        <v>1637</v>
      </c>
      <c r="D2320" s="86" t="s">
        <v>1406</v>
      </c>
      <c r="E2320" s="91">
        <v>1</v>
      </c>
      <c r="F2320" s="86" t="s">
        <v>24</v>
      </c>
    </row>
    <row r="2321" spans="1:6" ht="15.75" thickBot="1">
      <c r="A2321" s="88">
        <v>1955</v>
      </c>
      <c r="B2321" s="85">
        <v>3147</v>
      </c>
      <c r="C2321" s="86" t="s">
        <v>1639</v>
      </c>
      <c r="D2321" s="86" t="s">
        <v>1464</v>
      </c>
      <c r="E2321" s="91">
        <v>1</v>
      </c>
      <c r="F2321" s="86" t="s">
        <v>24</v>
      </c>
    </row>
    <row r="2322" spans="1:6" ht="15.75" thickBot="1">
      <c r="A2322" s="88">
        <v>26593</v>
      </c>
      <c r="B2322" s="85">
        <v>3913</v>
      </c>
      <c r="C2322" s="86" t="s">
        <v>1637</v>
      </c>
      <c r="D2322" s="86" t="s">
        <v>1465</v>
      </c>
      <c r="E2322" s="91">
        <v>1</v>
      </c>
      <c r="F2322" s="86" t="s">
        <v>24</v>
      </c>
    </row>
    <row r="2323" spans="1:6" ht="15.75" thickBot="1">
      <c r="A2323" s="88">
        <v>2870</v>
      </c>
      <c r="B2323" s="85">
        <v>3752</v>
      </c>
      <c r="C2323" s="86" t="s">
        <v>1643</v>
      </c>
      <c r="D2323" s="86" t="s">
        <v>1281</v>
      </c>
      <c r="E2323" s="91">
        <v>1</v>
      </c>
      <c r="F2323" s="86" t="s">
        <v>24</v>
      </c>
    </row>
    <row r="2324" spans="1:6" ht="15.75" thickBot="1">
      <c r="A2324" s="88">
        <v>5908</v>
      </c>
      <c r="B2324" s="85">
        <v>3226</v>
      </c>
      <c r="C2324" s="86" t="s">
        <v>1638</v>
      </c>
      <c r="D2324" s="86" t="s">
        <v>1370</v>
      </c>
      <c r="E2324" s="91">
        <v>2</v>
      </c>
      <c r="F2324" s="86" t="s">
        <v>24</v>
      </c>
    </row>
    <row r="2325" spans="1:6" ht="15.75" thickBot="1">
      <c r="A2325" s="88">
        <v>2240</v>
      </c>
      <c r="B2325" s="85">
        <v>3660</v>
      </c>
      <c r="C2325" s="86" t="s">
        <v>397</v>
      </c>
      <c r="D2325" s="86" t="s">
        <v>1396</v>
      </c>
      <c r="E2325" s="91">
        <v>4</v>
      </c>
      <c r="F2325" s="86" t="s">
        <v>24</v>
      </c>
    </row>
    <row r="2326" spans="1:6" ht="15.75" thickBot="1">
      <c r="A2326" s="88">
        <v>2876</v>
      </c>
      <c r="B2326" s="85">
        <v>3630</v>
      </c>
      <c r="C2326" s="86" t="s">
        <v>397</v>
      </c>
      <c r="D2326" s="86" t="s">
        <v>1364</v>
      </c>
      <c r="E2326" s="91">
        <v>3</v>
      </c>
      <c r="F2326" s="86" t="s">
        <v>24</v>
      </c>
    </row>
    <row r="2327" spans="1:6" ht="15.75" thickBot="1">
      <c r="A2327" s="88">
        <v>2856</v>
      </c>
      <c r="B2327" s="85">
        <v>3156</v>
      </c>
      <c r="C2327" s="86" t="s">
        <v>1639</v>
      </c>
      <c r="D2327" s="86" t="s">
        <v>1330</v>
      </c>
      <c r="E2327" s="91">
        <v>1</v>
      </c>
      <c r="F2327" s="86" t="s">
        <v>24</v>
      </c>
    </row>
    <row r="2328" spans="1:6" ht="15.75" thickBot="1">
      <c r="A2328" s="88">
        <v>2206</v>
      </c>
      <c r="B2328" s="85">
        <v>3620</v>
      </c>
      <c r="C2328" s="86" t="s">
        <v>1641</v>
      </c>
      <c r="D2328" s="86" t="s">
        <v>1400</v>
      </c>
      <c r="E2328" s="91">
        <v>4</v>
      </c>
      <c r="F2328" s="86" t="s">
        <v>24</v>
      </c>
    </row>
    <row r="2329" spans="1:6" ht="15.75" thickBot="1">
      <c r="A2329" s="88">
        <v>2272</v>
      </c>
      <c r="B2329" s="85">
        <v>3550</v>
      </c>
      <c r="C2329" s="86" t="s">
        <v>1641</v>
      </c>
      <c r="D2329" s="86" t="s">
        <v>1271</v>
      </c>
      <c r="E2329" s="91">
        <v>2</v>
      </c>
      <c r="F2329" s="86" t="s">
        <v>24</v>
      </c>
    </row>
    <row r="2330" spans="1:6" ht="15.75" thickBot="1">
      <c r="A2330" s="88">
        <v>2090</v>
      </c>
      <c r="B2330" s="85">
        <v>3361</v>
      </c>
      <c r="C2330" s="86" t="s">
        <v>1638</v>
      </c>
      <c r="D2330" s="86" t="s">
        <v>1411</v>
      </c>
      <c r="E2330" s="91">
        <v>5</v>
      </c>
      <c r="F2330" s="86" t="s">
        <v>24</v>
      </c>
    </row>
    <row r="2331" spans="1:6" ht="15.75" thickBot="1">
      <c r="A2331" s="88">
        <v>3011</v>
      </c>
      <c r="B2331" s="85">
        <v>3361</v>
      </c>
      <c r="C2331" s="86" t="s">
        <v>1638</v>
      </c>
      <c r="D2331" s="86" t="s">
        <v>1411</v>
      </c>
      <c r="E2331" s="91">
        <v>5</v>
      </c>
      <c r="F2331" s="86" t="s">
        <v>24</v>
      </c>
    </row>
    <row r="2332" spans="1:6" ht="15.75" thickBot="1">
      <c r="A2332" s="88">
        <v>5451</v>
      </c>
      <c r="B2332" s="85">
        <v>3912</v>
      </c>
      <c r="C2332" s="86" t="s">
        <v>1637</v>
      </c>
      <c r="D2332" s="86" t="s">
        <v>1465</v>
      </c>
      <c r="E2332" s="91">
        <v>1</v>
      </c>
      <c r="F2332" s="86" t="s">
        <v>24</v>
      </c>
    </row>
    <row r="2333" spans="1:6" ht="15.75" thickBot="1">
      <c r="A2333" s="88">
        <v>2849</v>
      </c>
      <c r="B2333" s="85">
        <v>3206</v>
      </c>
      <c r="C2333" s="86" t="s">
        <v>1637</v>
      </c>
      <c r="D2333" s="86" t="s">
        <v>1466</v>
      </c>
      <c r="E2333" s="91">
        <v>1</v>
      </c>
      <c r="F2333" s="86" t="s">
        <v>24</v>
      </c>
    </row>
    <row r="2334" spans="1:6" ht="15.75" thickBot="1">
      <c r="A2334" s="88">
        <v>5917</v>
      </c>
      <c r="B2334" s="85">
        <v>3022</v>
      </c>
      <c r="C2334" s="86" t="s">
        <v>1642</v>
      </c>
      <c r="D2334" s="86" t="s">
        <v>1335</v>
      </c>
      <c r="E2334" s="91">
        <v>1</v>
      </c>
      <c r="F2334" s="86" t="s">
        <v>24</v>
      </c>
    </row>
    <row r="2335" spans="1:6" ht="15.75" thickBot="1">
      <c r="A2335" s="88">
        <v>1909</v>
      </c>
      <c r="B2335" s="85">
        <v>3060</v>
      </c>
      <c r="C2335" s="86" t="s">
        <v>1643</v>
      </c>
      <c r="D2335" s="86" t="s">
        <v>1457</v>
      </c>
      <c r="E2335" s="91">
        <v>1</v>
      </c>
      <c r="F2335" s="86" t="s">
        <v>24</v>
      </c>
    </row>
    <row r="2336" spans="1:6" ht="15.75" thickBot="1">
      <c r="A2336" s="88">
        <v>1822</v>
      </c>
      <c r="B2336" s="85">
        <v>3677</v>
      </c>
      <c r="C2336" s="86" t="s">
        <v>397</v>
      </c>
      <c r="D2336" s="86" t="s">
        <v>1372</v>
      </c>
      <c r="E2336" s="91">
        <v>3</v>
      </c>
      <c r="F2336" s="86" t="s">
        <v>24</v>
      </c>
    </row>
    <row r="2337" spans="1:6" ht="15.75" thickBot="1">
      <c r="A2337" s="88">
        <v>2962</v>
      </c>
      <c r="B2337" s="85">
        <v>3971</v>
      </c>
      <c r="C2337" s="86" t="s">
        <v>1640</v>
      </c>
      <c r="D2337" s="86" t="s">
        <v>1315</v>
      </c>
      <c r="E2337" s="91">
        <v>5</v>
      </c>
      <c r="F2337" s="86" t="s">
        <v>24</v>
      </c>
    </row>
    <row r="2338" spans="1:6" ht="15.75" thickBot="1">
      <c r="A2338" s="88">
        <v>2998</v>
      </c>
      <c r="B2338" s="85">
        <v>3677</v>
      </c>
      <c r="C2338" s="86" t="s">
        <v>397</v>
      </c>
      <c r="D2338" s="86" t="s">
        <v>1372</v>
      </c>
      <c r="E2338" s="91">
        <v>3</v>
      </c>
      <c r="F2338" s="86" t="s">
        <v>24</v>
      </c>
    </row>
    <row r="2339" spans="1:6" ht="15.75" thickBot="1">
      <c r="A2339" s="88">
        <v>2088</v>
      </c>
      <c r="B2339" s="85">
        <v>3071</v>
      </c>
      <c r="C2339" s="86" t="s">
        <v>1643</v>
      </c>
      <c r="D2339" s="86" t="s">
        <v>1352</v>
      </c>
      <c r="E2339" s="91">
        <v>1</v>
      </c>
      <c r="F2339" s="86" t="s">
        <v>24</v>
      </c>
    </row>
    <row r="2340" spans="1:6" ht="15.75" thickBot="1">
      <c r="A2340" s="88">
        <v>2167</v>
      </c>
      <c r="B2340" s="85">
        <v>3095</v>
      </c>
      <c r="C2340" s="86" t="s">
        <v>1643</v>
      </c>
      <c r="D2340" s="86" t="s">
        <v>1467</v>
      </c>
      <c r="E2340" s="91">
        <v>1</v>
      </c>
      <c r="F2340" s="86" t="s">
        <v>24</v>
      </c>
    </row>
    <row r="2341" spans="1:6" ht="15.75" thickBot="1">
      <c r="A2341" s="88">
        <v>2062</v>
      </c>
      <c r="B2341" s="85">
        <v>3095</v>
      </c>
      <c r="C2341" s="86" t="s">
        <v>1643</v>
      </c>
      <c r="D2341" s="86" t="s">
        <v>1467</v>
      </c>
      <c r="E2341" s="91">
        <v>1</v>
      </c>
      <c r="F2341" s="86" t="s">
        <v>24</v>
      </c>
    </row>
    <row r="2342" spans="1:6" ht="15.75" thickBot="1">
      <c r="A2342" s="88">
        <v>5268</v>
      </c>
      <c r="B2342" s="85">
        <v>3123</v>
      </c>
      <c r="C2342" s="86" t="s">
        <v>1639</v>
      </c>
      <c r="D2342" s="86" t="s">
        <v>1204</v>
      </c>
      <c r="E2342" s="91">
        <v>1</v>
      </c>
      <c r="F2342" s="86" t="s">
        <v>24</v>
      </c>
    </row>
    <row r="2343" spans="1:6" ht="15.75" thickBot="1">
      <c r="A2343" s="88">
        <v>22952</v>
      </c>
      <c r="B2343" s="85">
        <v>3030</v>
      </c>
      <c r="C2343" s="86" t="s">
        <v>1642</v>
      </c>
      <c r="D2343" s="86" t="s">
        <v>1229</v>
      </c>
      <c r="E2343" s="91">
        <v>1</v>
      </c>
      <c r="F2343" s="86" t="s">
        <v>24</v>
      </c>
    </row>
    <row r="2344" spans="1:6" ht="15.75" thickBot="1">
      <c r="A2344" s="88">
        <v>1854</v>
      </c>
      <c r="B2344" s="85">
        <v>3860</v>
      </c>
      <c r="C2344" s="86" t="s">
        <v>1640</v>
      </c>
      <c r="D2344" s="86" t="s">
        <v>1375</v>
      </c>
      <c r="E2344" s="91">
        <v>5</v>
      </c>
      <c r="F2344" s="86" t="s">
        <v>24</v>
      </c>
    </row>
    <row r="2345" spans="1:6" ht="15.75" thickBot="1">
      <c r="A2345" s="88">
        <v>5932</v>
      </c>
      <c r="B2345" s="85">
        <v>3757</v>
      </c>
      <c r="C2345" s="86" t="s">
        <v>1643</v>
      </c>
      <c r="D2345" s="86" t="s">
        <v>1468</v>
      </c>
      <c r="E2345" s="91">
        <v>2</v>
      </c>
      <c r="F2345" s="86" t="s">
        <v>24</v>
      </c>
    </row>
    <row r="2346" spans="1:6" ht="15.75" thickBot="1">
      <c r="A2346" s="88">
        <v>1774</v>
      </c>
      <c r="B2346" s="85">
        <v>3260</v>
      </c>
      <c r="C2346" s="86" t="s">
        <v>1638</v>
      </c>
      <c r="D2346" s="86" t="s">
        <v>1429</v>
      </c>
      <c r="E2346" s="91">
        <v>5</v>
      </c>
      <c r="F2346" s="86" t="s">
        <v>24</v>
      </c>
    </row>
    <row r="2347" spans="1:6" ht="15.75" thickBot="1">
      <c r="A2347" s="88">
        <v>1816</v>
      </c>
      <c r="B2347" s="85">
        <v>3400</v>
      </c>
      <c r="C2347" s="86" t="s">
        <v>1636</v>
      </c>
      <c r="D2347" s="86" t="s">
        <v>1402</v>
      </c>
      <c r="E2347" s="91">
        <v>3</v>
      </c>
      <c r="F2347" s="86" t="s">
        <v>24</v>
      </c>
    </row>
    <row r="2348" spans="1:6" ht="15.75" thickBot="1">
      <c r="A2348" s="88">
        <v>2002</v>
      </c>
      <c r="B2348" s="85">
        <v>3875</v>
      </c>
      <c r="C2348" s="86" t="s">
        <v>1640</v>
      </c>
      <c r="D2348" s="86" t="s">
        <v>1211</v>
      </c>
      <c r="E2348" s="91">
        <v>4</v>
      </c>
      <c r="F2348" s="86" t="s">
        <v>24</v>
      </c>
    </row>
    <row r="2349" spans="1:6" ht="15.75" thickBot="1">
      <c r="A2349" s="88">
        <v>5363</v>
      </c>
      <c r="B2349" s="85">
        <v>3338</v>
      </c>
      <c r="C2349" s="86" t="s">
        <v>1642</v>
      </c>
      <c r="D2349" s="86" t="s">
        <v>1343</v>
      </c>
      <c r="E2349" s="91">
        <v>1</v>
      </c>
      <c r="F2349" s="86" t="s">
        <v>24</v>
      </c>
    </row>
    <row r="2350" spans="1:6" ht="15.75" thickBot="1">
      <c r="A2350" s="88">
        <v>3055</v>
      </c>
      <c r="B2350" s="85">
        <v>3595</v>
      </c>
      <c r="C2350" s="86" t="s">
        <v>1641</v>
      </c>
      <c r="D2350" s="86" t="s">
        <v>1440</v>
      </c>
      <c r="E2350" s="91">
        <v>5</v>
      </c>
      <c r="F2350" s="86" t="s">
        <v>24</v>
      </c>
    </row>
    <row r="2351" spans="1:6" ht="15.75" thickBot="1">
      <c r="A2351" s="88">
        <v>2234</v>
      </c>
      <c r="B2351" s="85">
        <v>3585</v>
      </c>
      <c r="C2351" s="86" t="s">
        <v>1641</v>
      </c>
      <c r="D2351" s="86" t="s">
        <v>1175</v>
      </c>
      <c r="E2351" s="91">
        <v>4</v>
      </c>
      <c r="F2351" s="86" t="s">
        <v>24</v>
      </c>
    </row>
    <row r="2352" spans="1:6" ht="15.75" thickBot="1">
      <c r="A2352" s="88">
        <v>5362</v>
      </c>
      <c r="B2352" s="85">
        <v>3153</v>
      </c>
      <c r="C2352" s="86" t="s">
        <v>1639</v>
      </c>
      <c r="D2352" s="86" t="s">
        <v>1449</v>
      </c>
      <c r="E2352" s="91">
        <v>1</v>
      </c>
      <c r="F2352" s="86" t="s">
        <v>24</v>
      </c>
    </row>
    <row r="2353" spans="1:6" ht="15.75" thickBot="1">
      <c r="A2353" s="88">
        <v>2268</v>
      </c>
      <c r="B2353" s="85">
        <v>3350</v>
      </c>
      <c r="C2353" s="86" t="s">
        <v>1636</v>
      </c>
      <c r="D2353" s="86" t="s">
        <v>1243</v>
      </c>
      <c r="E2353" s="91">
        <v>2</v>
      </c>
      <c r="F2353" s="86" t="s">
        <v>24</v>
      </c>
    </row>
    <row r="2354" spans="1:6" ht="15.75" thickBot="1">
      <c r="A2354" s="88">
        <v>1933</v>
      </c>
      <c r="B2354" s="85">
        <v>3219</v>
      </c>
      <c r="C2354" s="86" t="s">
        <v>1638</v>
      </c>
      <c r="D2354" s="86" t="s">
        <v>1270</v>
      </c>
      <c r="E2354" s="91">
        <v>1</v>
      </c>
      <c r="F2354" s="86" t="s">
        <v>24</v>
      </c>
    </row>
    <row r="2355" spans="1:6" ht="15.75" thickBot="1">
      <c r="A2355" s="88">
        <v>2871</v>
      </c>
      <c r="B2355" s="85">
        <v>3831</v>
      </c>
      <c r="C2355" s="86" t="s">
        <v>1640</v>
      </c>
      <c r="D2355" s="86" t="s">
        <v>1469</v>
      </c>
      <c r="E2355" s="91">
        <v>5</v>
      </c>
      <c r="F2355" s="86" t="s">
        <v>24</v>
      </c>
    </row>
    <row r="2356" spans="1:6" ht="15.75" thickBot="1">
      <c r="A2356" s="88">
        <v>19309</v>
      </c>
      <c r="B2356" s="85">
        <v>3107</v>
      </c>
      <c r="C2356" s="86" t="s">
        <v>1639</v>
      </c>
      <c r="D2356" s="86" t="s">
        <v>1246</v>
      </c>
      <c r="E2356" s="91">
        <v>1</v>
      </c>
      <c r="F2356" s="86" t="s">
        <v>24</v>
      </c>
    </row>
    <row r="2357" spans="1:6" ht="15.75" thickBot="1">
      <c r="A2357" s="88">
        <v>2266</v>
      </c>
      <c r="B2357" s="85">
        <v>3168</v>
      </c>
      <c r="C2357" s="86" t="s">
        <v>1639</v>
      </c>
      <c r="D2357" s="86" t="s">
        <v>1274</v>
      </c>
      <c r="E2357" s="91">
        <v>1</v>
      </c>
      <c r="F2357" s="86" t="s">
        <v>24</v>
      </c>
    </row>
    <row r="2358" spans="1:6" ht="15.75" thickBot="1">
      <c r="A2358" s="88">
        <v>2101</v>
      </c>
      <c r="B2358" s="85">
        <v>3073</v>
      </c>
      <c r="C2358" s="86" t="s">
        <v>1643</v>
      </c>
      <c r="D2358" s="86" t="s">
        <v>1332</v>
      </c>
      <c r="E2358" s="91">
        <v>1</v>
      </c>
      <c r="F2358" s="86" t="s">
        <v>24</v>
      </c>
    </row>
    <row r="2359" spans="1:6" ht="15.75" thickBot="1">
      <c r="A2359" s="88">
        <v>1934</v>
      </c>
      <c r="B2359" s="85">
        <v>3915</v>
      </c>
      <c r="C2359" s="86" t="s">
        <v>1637</v>
      </c>
      <c r="D2359" s="86" t="s">
        <v>1470</v>
      </c>
      <c r="E2359" s="91">
        <v>1</v>
      </c>
      <c r="F2359" s="86" t="s">
        <v>24</v>
      </c>
    </row>
    <row r="2360" spans="1:6" ht="15.75" thickBot="1">
      <c r="A2360" s="88">
        <v>5501</v>
      </c>
      <c r="B2360" s="85">
        <v>3216</v>
      </c>
      <c r="C2360" s="86" t="s">
        <v>1638</v>
      </c>
      <c r="D2360" s="86" t="s">
        <v>1269</v>
      </c>
      <c r="E2360" s="91">
        <v>1</v>
      </c>
      <c r="F2360" s="86" t="s">
        <v>24</v>
      </c>
    </row>
    <row r="2361" spans="1:6" ht="15.75" thickBot="1">
      <c r="A2361" s="88">
        <v>2302</v>
      </c>
      <c r="B2361" s="85">
        <v>3300</v>
      </c>
      <c r="C2361" s="86" t="s">
        <v>1638</v>
      </c>
      <c r="D2361" s="86" t="s">
        <v>1349</v>
      </c>
      <c r="E2361" s="91">
        <v>4</v>
      </c>
      <c r="F2361" s="86" t="s">
        <v>24</v>
      </c>
    </row>
    <row r="2362" spans="1:6" ht="15.75" thickBot="1">
      <c r="A2362" s="88">
        <v>7099</v>
      </c>
      <c r="B2362" s="85">
        <v>3111</v>
      </c>
      <c r="C2362" s="86" t="s">
        <v>1639</v>
      </c>
      <c r="D2362" s="86" t="s">
        <v>1276</v>
      </c>
      <c r="E2362" s="91">
        <v>1</v>
      </c>
      <c r="F2362" s="86" t="s">
        <v>24</v>
      </c>
    </row>
    <row r="2363" spans="1:6" ht="15.75" thickBot="1">
      <c r="A2363" s="88">
        <v>2003</v>
      </c>
      <c r="B2363" s="85">
        <v>3318</v>
      </c>
      <c r="C2363" s="86" t="s">
        <v>1636</v>
      </c>
      <c r="D2363" s="86" t="s">
        <v>1401</v>
      </c>
      <c r="E2363" s="91">
        <v>5</v>
      </c>
      <c r="F2363" s="86" t="s">
        <v>24</v>
      </c>
    </row>
    <row r="2364" spans="1:6" ht="15.75" thickBot="1">
      <c r="A2364" s="88">
        <v>2920</v>
      </c>
      <c r="B2364" s="85">
        <v>3437</v>
      </c>
      <c r="C2364" s="86" t="s">
        <v>1641</v>
      </c>
      <c r="D2364" s="86" t="s">
        <v>1471</v>
      </c>
      <c r="E2364" s="91">
        <v>3</v>
      </c>
      <c r="F2364" s="86" t="s">
        <v>24</v>
      </c>
    </row>
    <row r="2365" spans="1:6" ht="15.75" thickBot="1">
      <c r="A2365" s="88">
        <v>2112</v>
      </c>
      <c r="B2365" s="85">
        <v>3304</v>
      </c>
      <c r="C2365" s="86" t="s">
        <v>1638</v>
      </c>
      <c r="D2365" s="86" t="s">
        <v>1292</v>
      </c>
      <c r="E2365" s="91">
        <v>5</v>
      </c>
      <c r="F2365" s="86" t="s">
        <v>24</v>
      </c>
    </row>
    <row r="2366" spans="1:6" ht="15.75" thickBot="1">
      <c r="A2366" s="88">
        <v>1886</v>
      </c>
      <c r="B2366" s="85">
        <v>3084</v>
      </c>
      <c r="C2366" s="86" t="s">
        <v>1643</v>
      </c>
      <c r="D2366" s="86" t="s">
        <v>1203</v>
      </c>
      <c r="E2366" s="91">
        <v>1</v>
      </c>
      <c r="F2366" s="86" t="s">
        <v>24</v>
      </c>
    </row>
    <row r="2367" spans="1:6" ht="15.75" thickBot="1">
      <c r="A2367" s="88">
        <v>2610</v>
      </c>
      <c r="B2367" s="85">
        <v>3844</v>
      </c>
      <c r="C2367" s="86" t="s">
        <v>1640</v>
      </c>
      <c r="D2367" s="86" t="s">
        <v>1236</v>
      </c>
      <c r="E2367" s="91">
        <v>3</v>
      </c>
      <c r="F2367" s="86" t="s">
        <v>24</v>
      </c>
    </row>
    <row r="2368" spans="1:6" ht="15.75" thickBot="1">
      <c r="A2368" s="88">
        <v>2089</v>
      </c>
      <c r="B2368" s="85">
        <v>3458</v>
      </c>
      <c r="C2368" s="86" t="s">
        <v>1636</v>
      </c>
      <c r="D2368" s="86" t="s">
        <v>1319</v>
      </c>
      <c r="E2368" s="91">
        <v>5</v>
      </c>
      <c r="F2368" s="86" t="s">
        <v>24</v>
      </c>
    </row>
    <row r="2369" spans="1:6" ht="15.75" thickBot="1">
      <c r="A2369" s="88">
        <v>2262</v>
      </c>
      <c r="B2369" s="85">
        <v>3458</v>
      </c>
      <c r="C2369" s="86" t="s">
        <v>1636</v>
      </c>
      <c r="D2369" s="86" t="s">
        <v>1319</v>
      </c>
      <c r="E2369" s="91">
        <v>5</v>
      </c>
      <c r="F2369" s="86" t="s">
        <v>24</v>
      </c>
    </row>
    <row r="2370" spans="1:6" ht="15.75" thickBot="1">
      <c r="A2370" s="88">
        <v>1953</v>
      </c>
      <c r="B2370" s="85">
        <v>3409</v>
      </c>
      <c r="C2370" s="86" t="s">
        <v>1636</v>
      </c>
      <c r="D2370" s="86" t="s">
        <v>1177</v>
      </c>
      <c r="E2370" s="91">
        <v>5</v>
      </c>
      <c r="F2370" s="86" t="s">
        <v>24</v>
      </c>
    </row>
    <row r="2371" spans="1:6" ht="15.75" thickBot="1">
      <c r="A2371" s="88">
        <v>2335</v>
      </c>
      <c r="B2371" s="85">
        <v>3040</v>
      </c>
      <c r="C2371" s="86" t="s">
        <v>1642</v>
      </c>
      <c r="D2371" s="86" t="s">
        <v>1189</v>
      </c>
      <c r="E2371" s="91">
        <v>1</v>
      </c>
      <c r="F2371" s="86" t="s">
        <v>24</v>
      </c>
    </row>
    <row r="2372" spans="1:6" ht="15.75" thickBot="1">
      <c r="A2372" s="88">
        <v>2709</v>
      </c>
      <c r="B2372" s="85">
        <v>3103</v>
      </c>
      <c r="C2372" s="86" t="s">
        <v>1639</v>
      </c>
      <c r="D2372" s="86" t="s">
        <v>1472</v>
      </c>
      <c r="E2372" s="91">
        <v>1</v>
      </c>
      <c r="F2372" s="86" t="s">
        <v>24</v>
      </c>
    </row>
    <row r="2373" spans="1:6" ht="15.75" thickBot="1">
      <c r="A2373" s="88">
        <v>2828</v>
      </c>
      <c r="B2373" s="85">
        <v>3125</v>
      </c>
      <c r="C2373" s="86" t="s">
        <v>1639</v>
      </c>
      <c r="D2373" s="86" t="s">
        <v>1368</v>
      </c>
      <c r="E2373" s="91">
        <v>1</v>
      </c>
      <c r="F2373" s="86" t="s">
        <v>24</v>
      </c>
    </row>
    <row r="2374" spans="1:6" ht="15.75" thickBot="1">
      <c r="A2374" s="88">
        <v>26146</v>
      </c>
      <c r="B2374" s="85">
        <v>3088</v>
      </c>
      <c r="C2374" s="86" t="s">
        <v>1643</v>
      </c>
      <c r="D2374" s="86" t="s">
        <v>1321</v>
      </c>
      <c r="E2374" s="91">
        <v>1</v>
      </c>
      <c r="F2374" s="86" t="s">
        <v>24</v>
      </c>
    </row>
    <row r="2375" spans="1:6" ht="15.75" thickBot="1">
      <c r="A2375" s="88">
        <v>2054</v>
      </c>
      <c r="B2375" s="85">
        <v>3073</v>
      </c>
      <c r="C2375" s="86" t="s">
        <v>1643</v>
      </c>
      <c r="D2375" s="86" t="s">
        <v>1197</v>
      </c>
      <c r="E2375" s="91">
        <v>1</v>
      </c>
      <c r="F2375" s="86" t="s">
        <v>24</v>
      </c>
    </row>
    <row r="2376" spans="1:6" ht="15.75" thickBot="1">
      <c r="A2376" s="88">
        <v>2098</v>
      </c>
      <c r="B2376" s="85">
        <v>3073</v>
      </c>
      <c r="C2376" s="86" t="s">
        <v>1643</v>
      </c>
      <c r="D2376" s="86" t="s">
        <v>1197</v>
      </c>
      <c r="E2376" s="91">
        <v>1</v>
      </c>
      <c r="F2376" s="86" t="s">
        <v>24</v>
      </c>
    </row>
    <row r="2377" spans="1:6" ht="15.75" thickBot="1">
      <c r="A2377" s="88">
        <v>2279</v>
      </c>
      <c r="B2377" s="85">
        <v>3931</v>
      </c>
      <c r="C2377" s="86" t="s">
        <v>1637</v>
      </c>
      <c r="D2377" s="86" t="s">
        <v>1235</v>
      </c>
      <c r="E2377" s="91">
        <v>1</v>
      </c>
      <c r="F2377" s="86" t="s">
        <v>24</v>
      </c>
    </row>
    <row r="2378" spans="1:6" ht="15.75" thickBot="1">
      <c r="A2378" s="88">
        <v>1847</v>
      </c>
      <c r="B2378" s="85">
        <v>3128</v>
      </c>
      <c r="C2378" s="86" t="s">
        <v>1639</v>
      </c>
      <c r="D2378" s="86" t="s">
        <v>1247</v>
      </c>
      <c r="E2378" s="91">
        <v>1</v>
      </c>
      <c r="F2378" s="86" t="s">
        <v>24</v>
      </c>
    </row>
    <row r="2379" spans="1:6" ht="15.75" thickBot="1">
      <c r="A2379" s="88">
        <v>1840</v>
      </c>
      <c r="B2379" s="85">
        <v>3124</v>
      </c>
      <c r="C2379" s="86" t="s">
        <v>1639</v>
      </c>
      <c r="D2379" s="86" t="s">
        <v>1233</v>
      </c>
      <c r="E2379" s="91">
        <v>1</v>
      </c>
      <c r="F2379" s="86" t="s">
        <v>24</v>
      </c>
    </row>
    <row r="2380" spans="1:6" ht="15.75" thickBot="1">
      <c r="A2380" s="88">
        <v>1848</v>
      </c>
      <c r="B2380" s="85">
        <v>3122</v>
      </c>
      <c r="C2380" s="86" t="s">
        <v>1639</v>
      </c>
      <c r="D2380" s="86" t="s">
        <v>1473</v>
      </c>
      <c r="E2380" s="91">
        <v>1</v>
      </c>
      <c r="F2380" s="86" t="s">
        <v>24</v>
      </c>
    </row>
    <row r="2381" spans="1:6" ht="15.75" thickBot="1">
      <c r="A2381" s="88">
        <v>2114</v>
      </c>
      <c r="B2381" s="85">
        <v>3216</v>
      </c>
      <c r="C2381" s="86" t="s">
        <v>1638</v>
      </c>
      <c r="D2381" s="86" t="s">
        <v>1269</v>
      </c>
      <c r="E2381" s="91">
        <v>1</v>
      </c>
      <c r="F2381" s="86" t="s">
        <v>24</v>
      </c>
    </row>
    <row r="2382" spans="1:6" ht="15.75" thickBot="1">
      <c r="A2382" s="88">
        <v>1845</v>
      </c>
      <c r="B2382" s="85">
        <v>3216</v>
      </c>
      <c r="C2382" s="86" t="s">
        <v>1638</v>
      </c>
      <c r="D2382" s="86" t="s">
        <v>1269</v>
      </c>
      <c r="E2382" s="91">
        <v>1</v>
      </c>
      <c r="F2382" s="86" t="s">
        <v>24</v>
      </c>
    </row>
    <row r="2383" spans="1:6" ht="15.75" thickBot="1">
      <c r="A2383" s="88">
        <v>2110</v>
      </c>
      <c r="B2383" s="85">
        <v>3012</v>
      </c>
      <c r="C2383" s="86" t="s">
        <v>1642</v>
      </c>
      <c r="D2383" s="86" t="s">
        <v>1474</v>
      </c>
      <c r="E2383" s="91">
        <v>1</v>
      </c>
      <c r="F2383" s="86" t="s">
        <v>24</v>
      </c>
    </row>
    <row r="2384" spans="1:6" ht="15.75" thickBot="1">
      <c r="A2384" s="88">
        <v>2723</v>
      </c>
      <c r="B2384" s="85">
        <v>3024</v>
      </c>
      <c r="C2384" s="86" t="s">
        <v>1642</v>
      </c>
      <c r="D2384" s="86" t="s">
        <v>1475</v>
      </c>
      <c r="E2384" s="91">
        <v>1</v>
      </c>
      <c r="F2384" s="86" t="s">
        <v>24</v>
      </c>
    </row>
    <row r="2385" spans="1:6" ht="15.75" thickBot="1">
      <c r="A2385" s="88">
        <v>2773</v>
      </c>
      <c r="B2385" s="85">
        <v>3174</v>
      </c>
      <c r="C2385" s="86" t="s">
        <v>1637</v>
      </c>
      <c r="D2385" s="86" t="s">
        <v>1232</v>
      </c>
      <c r="E2385" s="91">
        <v>1</v>
      </c>
      <c r="F2385" s="86" t="s">
        <v>24</v>
      </c>
    </row>
    <row r="2386" spans="1:6" ht="15.75" thickBot="1">
      <c r="A2386" s="88">
        <v>2748</v>
      </c>
      <c r="B2386" s="85">
        <v>3072</v>
      </c>
      <c r="C2386" s="86" t="s">
        <v>1643</v>
      </c>
      <c r="D2386" s="86" t="s">
        <v>1476</v>
      </c>
      <c r="E2386" s="91">
        <v>1</v>
      </c>
      <c r="F2386" s="86" t="s">
        <v>24</v>
      </c>
    </row>
    <row r="2387" spans="1:6" ht="15.75" thickBot="1">
      <c r="A2387" s="88">
        <v>1844</v>
      </c>
      <c r="B2387" s="85">
        <v>3550</v>
      </c>
      <c r="C2387" s="86" t="s">
        <v>1641</v>
      </c>
      <c r="D2387" s="86" t="s">
        <v>1241</v>
      </c>
      <c r="E2387" s="91">
        <v>2</v>
      </c>
      <c r="F2387" s="86" t="s">
        <v>24</v>
      </c>
    </row>
    <row r="2388" spans="1:6" ht="15.75" thickBot="1">
      <c r="A2388" s="88">
        <v>5384</v>
      </c>
      <c r="B2388" s="85">
        <v>3131</v>
      </c>
      <c r="C2388" s="86" t="s">
        <v>1639</v>
      </c>
      <c r="D2388" s="86" t="s">
        <v>1477</v>
      </c>
      <c r="E2388" s="91">
        <v>1</v>
      </c>
      <c r="F2388" s="86" t="s">
        <v>24</v>
      </c>
    </row>
    <row r="2389" spans="1:6" ht="15.75" thickBot="1">
      <c r="A2389" s="88">
        <v>2925</v>
      </c>
      <c r="B2389" s="85">
        <v>3315</v>
      </c>
      <c r="C2389" s="86" t="s">
        <v>1638</v>
      </c>
      <c r="D2389" s="86" t="s">
        <v>1399</v>
      </c>
      <c r="E2389" s="91">
        <v>5</v>
      </c>
      <c r="F2389" s="86" t="s">
        <v>24</v>
      </c>
    </row>
    <row r="2390" spans="1:6" ht="15.75" thickBot="1">
      <c r="A2390" s="88">
        <v>2275</v>
      </c>
      <c r="B2390" s="85">
        <v>3186</v>
      </c>
      <c r="C2390" s="86" t="s">
        <v>1637</v>
      </c>
      <c r="D2390" s="86" t="s">
        <v>1184</v>
      </c>
      <c r="E2390" s="91">
        <v>1</v>
      </c>
      <c r="F2390" s="86" t="s">
        <v>24</v>
      </c>
    </row>
    <row r="2391" spans="1:6" ht="15.75" thickBot="1">
      <c r="A2391" s="88">
        <v>2200</v>
      </c>
      <c r="B2391" s="85">
        <v>3187</v>
      </c>
      <c r="C2391" s="86" t="s">
        <v>1637</v>
      </c>
      <c r="D2391" s="86" t="s">
        <v>1412</v>
      </c>
      <c r="E2391" s="91">
        <v>1</v>
      </c>
      <c r="F2391" s="86" t="s">
        <v>24</v>
      </c>
    </row>
    <row r="2392" spans="1:6" ht="15.75" thickBot="1">
      <c r="A2392" s="88">
        <v>2128</v>
      </c>
      <c r="B2392" s="85">
        <v>3083</v>
      </c>
      <c r="C2392" s="86" t="s">
        <v>1643</v>
      </c>
      <c r="D2392" s="86" t="s">
        <v>1371</v>
      </c>
      <c r="E2392" s="91">
        <v>1</v>
      </c>
      <c r="F2392" s="86" t="s">
        <v>24</v>
      </c>
    </row>
    <row r="2393" spans="1:6" ht="15.75" thickBot="1">
      <c r="A2393" s="88">
        <v>1797</v>
      </c>
      <c r="B2393" s="85">
        <v>3199</v>
      </c>
      <c r="C2393" s="86" t="s">
        <v>1637</v>
      </c>
      <c r="D2393" s="86" t="s">
        <v>1226</v>
      </c>
      <c r="E2393" s="91">
        <v>1</v>
      </c>
      <c r="F2393" s="86" t="s">
        <v>24</v>
      </c>
    </row>
    <row r="2394" spans="1:6" ht="15.75" thickBot="1">
      <c r="A2394" s="88">
        <v>2095</v>
      </c>
      <c r="B2394" s="85">
        <v>3079</v>
      </c>
      <c r="C2394" s="86" t="s">
        <v>1643</v>
      </c>
      <c r="D2394" s="86" t="s">
        <v>1339</v>
      </c>
      <c r="E2394" s="91">
        <v>1</v>
      </c>
      <c r="F2394" s="86" t="s">
        <v>24</v>
      </c>
    </row>
    <row r="2395" spans="1:6" ht="15.75" thickBot="1">
      <c r="A2395" s="88">
        <v>2852</v>
      </c>
      <c r="B2395" s="85">
        <v>3133</v>
      </c>
      <c r="C2395" s="86" t="s">
        <v>1639</v>
      </c>
      <c r="D2395" s="86" t="s">
        <v>1478</v>
      </c>
      <c r="E2395" s="91">
        <v>1</v>
      </c>
      <c r="F2395" s="86" t="s">
        <v>24</v>
      </c>
    </row>
    <row r="2396" spans="1:6" ht="15.75" thickBot="1">
      <c r="A2396" s="88">
        <v>5934</v>
      </c>
      <c r="B2396" s="85">
        <v>3185</v>
      </c>
      <c r="C2396" s="86" t="s">
        <v>1637</v>
      </c>
      <c r="D2396" s="86" t="s">
        <v>1357</v>
      </c>
      <c r="E2396" s="91">
        <v>1</v>
      </c>
      <c r="F2396" s="86" t="s">
        <v>24</v>
      </c>
    </row>
    <row r="2397" spans="1:6" ht="15.75" thickBot="1">
      <c r="A2397" s="88">
        <v>5547</v>
      </c>
      <c r="B2397" s="85">
        <v>3133</v>
      </c>
      <c r="C2397" s="86" t="s">
        <v>1639</v>
      </c>
      <c r="D2397" s="86" t="s">
        <v>1254</v>
      </c>
      <c r="E2397" s="91">
        <v>1</v>
      </c>
      <c r="F2397" s="86" t="s">
        <v>24</v>
      </c>
    </row>
    <row r="2398" spans="1:6" ht="15.75" thickBot="1">
      <c r="A2398" s="88">
        <v>19548</v>
      </c>
      <c r="B2398" s="85">
        <v>3215</v>
      </c>
      <c r="C2398" s="86" t="s">
        <v>1638</v>
      </c>
      <c r="D2398" s="86" t="s">
        <v>1414</v>
      </c>
      <c r="E2398" s="91">
        <v>1</v>
      </c>
      <c r="F2398" s="86" t="s">
        <v>24</v>
      </c>
    </row>
    <row r="2399" spans="1:6" ht="15.75" thickBot="1">
      <c r="A2399" s="88">
        <v>2138</v>
      </c>
      <c r="B2399" s="85">
        <v>3032</v>
      </c>
      <c r="C2399" s="86" t="s">
        <v>1642</v>
      </c>
      <c r="D2399" s="86" t="s">
        <v>1479</v>
      </c>
      <c r="E2399" s="91">
        <v>1</v>
      </c>
      <c r="F2399" s="86" t="s">
        <v>24</v>
      </c>
    </row>
    <row r="2400" spans="1:6" ht="15.75" thickBot="1">
      <c r="A2400" s="88">
        <v>2292</v>
      </c>
      <c r="B2400" s="85">
        <v>3046</v>
      </c>
      <c r="C2400" s="86" t="s">
        <v>1643</v>
      </c>
      <c r="D2400" s="86" t="s">
        <v>1234</v>
      </c>
      <c r="E2400" s="91">
        <v>1</v>
      </c>
      <c r="F2400" s="86" t="s">
        <v>24</v>
      </c>
    </row>
    <row r="2401" spans="1:6" ht="15.75" thickBot="1">
      <c r="A2401" s="88">
        <v>2257</v>
      </c>
      <c r="B2401" s="85">
        <v>3806</v>
      </c>
      <c r="C2401" s="86" t="s">
        <v>1637</v>
      </c>
      <c r="D2401" s="86" t="s">
        <v>1310</v>
      </c>
      <c r="E2401" s="91">
        <v>1</v>
      </c>
      <c r="F2401" s="86" t="s">
        <v>24</v>
      </c>
    </row>
    <row r="2402" spans="1:6" ht="15.75" thickBot="1">
      <c r="A2402" s="88">
        <v>2261</v>
      </c>
      <c r="B2402" s="85">
        <v>3083</v>
      </c>
      <c r="C2402" s="86" t="s">
        <v>1643</v>
      </c>
      <c r="D2402" s="86" t="s">
        <v>1480</v>
      </c>
      <c r="E2402" s="91">
        <v>1</v>
      </c>
      <c r="F2402" s="86" t="s">
        <v>24</v>
      </c>
    </row>
    <row r="2403" spans="1:6" ht="15.75" thickBot="1">
      <c r="A2403" s="88">
        <v>6003</v>
      </c>
      <c r="B2403" s="85">
        <v>3168</v>
      </c>
      <c r="C2403" s="86" t="s">
        <v>1639</v>
      </c>
      <c r="D2403" s="86" t="s">
        <v>1274</v>
      </c>
      <c r="E2403" s="91">
        <v>1</v>
      </c>
      <c r="F2403" s="86" t="s">
        <v>24</v>
      </c>
    </row>
    <row r="2404" spans="1:6" ht="15.75" thickBot="1">
      <c r="A2404" s="88">
        <v>1882</v>
      </c>
      <c r="B2404" s="85">
        <v>3170</v>
      </c>
      <c r="C2404" s="86" t="s">
        <v>1639</v>
      </c>
      <c r="D2404" s="86" t="s">
        <v>1250</v>
      </c>
      <c r="E2404" s="91">
        <v>1</v>
      </c>
      <c r="F2404" s="86" t="s">
        <v>24</v>
      </c>
    </row>
    <row r="2405" spans="1:6" ht="15.75" thickBot="1">
      <c r="A2405" s="88">
        <v>1985</v>
      </c>
      <c r="B2405" s="85">
        <v>3103</v>
      </c>
      <c r="C2405" s="86" t="s">
        <v>1639</v>
      </c>
      <c r="D2405" s="86" t="s">
        <v>1472</v>
      </c>
      <c r="E2405" s="91">
        <v>1</v>
      </c>
      <c r="F2405" s="86" t="s">
        <v>24</v>
      </c>
    </row>
    <row r="2406" spans="1:6" ht="15.75" thickBot="1">
      <c r="A2406" s="88">
        <v>1817</v>
      </c>
      <c r="B2406" s="85">
        <v>3340</v>
      </c>
      <c r="C2406" s="86" t="s">
        <v>1636</v>
      </c>
      <c r="D2406" s="86" t="s">
        <v>1359</v>
      </c>
      <c r="E2406" s="91">
        <v>1</v>
      </c>
      <c r="F2406" s="86" t="s">
        <v>24</v>
      </c>
    </row>
    <row r="2407" spans="1:6" ht="15.75" thickBot="1">
      <c r="A2407" s="88">
        <v>6495</v>
      </c>
      <c r="B2407" s="85">
        <v>3810</v>
      </c>
      <c r="C2407" s="86" t="s">
        <v>1637</v>
      </c>
      <c r="D2407" s="86" t="s">
        <v>1413</v>
      </c>
      <c r="E2407" s="91">
        <v>1</v>
      </c>
      <c r="F2407" s="86" t="s">
        <v>24</v>
      </c>
    </row>
    <row r="2408" spans="1:6" ht="15.75" thickBot="1">
      <c r="A2408" s="88">
        <v>2081</v>
      </c>
      <c r="B2408" s="85">
        <v>3020</v>
      </c>
      <c r="C2408" s="86" t="s">
        <v>1642</v>
      </c>
      <c r="D2408" s="86" t="s">
        <v>1316</v>
      </c>
      <c r="E2408" s="91">
        <v>1</v>
      </c>
      <c r="F2408" s="86" t="s">
        <v>24</v>
      </c>
    </row>
    <row r="2409" spans="1:6" ht="15.75" thickBot="1">
      <c r="A2409" s="88">
        <v>1831</v>
      </c>
      <c r="B2409" s="85">
        <v>3103</v>
      </c>
      <c r="C2409" s="86" t="s">
        <v>1639</v>
      </c>
      <c r="D2409" s="86" t="s">
        <v>1472</v>
      </c>
      <c r="E2409" s="91">
        <v>1</v>
      </c>
      <c r="F2409" s="86" t="s">
        <v>24</v>
      </c>
    </row>
    <row r="2410" spans="1:6" ht="15.75" thickBot="1">
      <c r="A2410" s="88">
        <v>22862</v>
      </c>
      <c r="B2410" s="85">
        <v>3228</v>
      </c>
      <c r="C2410" s="86" t="s">
        <v>1638</v>
      </c>
      <c r="D2410" s="86" t="s">
        <v>1380</v>
      </c>
      <c r="E2410" s="91">
        <v>2</v>
      </c>
      <c r="F2410" s="86" t="s">
        <v>24</v>
      </c>
    </row>
    <row r="2411" spans="1:6" ht="15.75" thickBot="1">
      <c r="A2411" s="88">
        <v>2803</v>
      </c>
      <c r="B2411" s="85">
        <v>3152</v>
      </c>
      <c r="C2411" s="86" t="s">
        <v>1639</v>
      </c>
      <c r="D2411" s="86" t="s">
        <v>1192</v>
      </c>
      <c r="E2411" s="91">
        <v>1</v>
      </c>
      <c r="F2411" s="86" t="s">
        <v>24</v>
      </c>
    </row>
    <row r="2412" spans="1:6" ht="15.75" thickBot="1">
      <c r="A2412" s="88">
        <v>1869</v>
      </c>
      <c r="B2412" s="85">
        <v>3156</v>
      </c>
      <c r="C2412" s="86" t="s">
        <v>1639</v>
      </c>
      <c r="D2412" s="86" t="s">
        <v>1330</v>
      </c>
      <c r="E2412" s="91">
        <v>1</v>
      </c>
      <c r="F2412" s="86" t="s">
        <v>24</v>
      </c>
    </row>
    <row r="2413" spans="1:6" ht="15.75" thickBot="1">
      <c r="A2413" s="88">
        <v>1780</v>
      </c>
      <c r="B2413" s="85">
        <v>3199</v>
      </c>
      <c r="C2413" s="86" t="s">
        <v>1637</v>
      </c>
      <c r="D2413" s="86" t="s">
        <v>1226</v>
      </c>
      <c r="E2413" s="91">
        <v>1</v>
      </c>
      <c r="F2413" s="86" t="s">
        <v>24</v>
      </c>
    </row>
    <row r="2414" spans="1:6" ht="15.75" thickBot="1">
      <c r="A2414" s="88">
        <v>2790</v>
      </c>
      <c r="B2414" s="85">
        <v>3199</v>
      </c>
      <c r="C2414" s="86" t="s">
        <v>1637</v>
      </c>
      <c r="D2414" s="86" t="s">
        <v>1226</v>
      </c>
      <c r="E2414" s="91">
        <v>1</v>
      </c>
      <c r="F2414" s="86" t="s">
        <v>24</v>
      </c>
    </row>
    <row r="2415" spans="1:6" ht="15.75" thickBot="1">
      <c r="A2415" s="88">
        <v>2802</v>
      </c>
      <c r="B2415" s="85">
        <v>3940</v>
      </c>
      <c r="C2415" s="86" t="s">
        <v>1637</v>
      </c>
      <c r="D2415" s="86" t="s">
        <v>1288</v>
      </c>
      <c r="E2415" s="91">
        <v>1</v>
      </c>
      <c r="F2415" s="86" t="s">
        <v>24</v>
      </c>
    </row>
    <row r="2416" spans="1:6" ht="15.75" thickBot="1">
      <c r="A2416" s="88">
        <v>5911</v>
      </c>
      <c r="B2416" s="85">
        <v>3931</v>
      </c>
      <c r="C2416" s="86" t="s">
        <v>1637</v>
      </c>
      <c r="D2416" s="86" t="s">
        <v>1235</v>
      </c>
      <c r="E2416" s="91">
        <v>1</v>
      </c>
      <c r="F2416" s="86" t="s">
        <v>24</v>
      </c>
    </row>
    <row r="2417" spans="1:6" ht="15.75" thickBot="1">
      <c r="A2417" s="88">
        <v>2892</v>
      </c>
      <c r="B2417" s="85">
        <v>3669</v>
      </c>
      <c r="C2417" s="86" t="s">
        <v>397</v>
      </c>
      <c r="D2417" s="86" t="s">
        <v>1358</v>
      </c>
      <c r="E2417" s="91">
        <v>5</v>
      </c>
      <c r="F2417" s="86" t="s">
        <v>24</v>
      </c>
    </row>
    <row r="2418" spans="1:6" ht="15.75" thickBot="1">
      <c r="A2418" s="88">
        <v>1838</v>
      </c>
      <c r="B2418" s="85">
        <v>3315</v>
      </c>
      <c r="C2418" s="86" t="s">
        <v>1638</v>
      </c>
      <c r="D2418" s="86" t="s">
        <v>1399</v>
      </c>
      <c r="E2418" s="91">
        <v>5</v>
      </c>
      <c r="F2418" s="86" t="s">
        <v>24</v>
      </c>
    </row>
    <row r="2419" spans="1:6" ht="15.75" thickBot="1">
      <c r="A2419" s="88">
        <v>1917</v>
      </c>
      <c r="B2419" s="85">
        <v>3152</v>
      </c>
      <c r="C2419" s="86" t="s">
        <v>1639</v>
      </c>
      <c r="D2419" s="86" t="s">
        <v>1201</v>
      </c>
      <c r="E2419" s="91">
        <v>1</v>
      </c>
      <c r="F2419" s="86" t="s">
        <v>24</v>
      </c>
    </row>
    <row r="2420" spans="1:6" ht="15.75" thickBot="1">
      <c r="A2420" s="88">
        <v>2023</v>
      </c>
      <c r="B2420" s="85">
        <v>3612</v>
      </c>
      <c r="C2420" s="86" t="s">
        <v>1641</v>
      </c>
      <c r="D2420" s="86" t="s">
        <v>1481</v>
      </c>
      <c r="E2420" s="91">
        <v>5</v>
      </c>
      <c r="F2420" s="86" t="s">
        <v>24</v>
      </c>
    </row>
    <row r="2421" spans="1:6" ht="15.75" thickBot="1">
      <c r="A2421" s="88">
        <v>2157</v>
      </c>
      <c r="B2421" s="85">
        <v>3612</v>
      </c>
      <c r="C2421" s="86" t="s">
        <v>1641</v>
      </c>
      <c r="D2421" s="86" t="s">
        <v>1481</v>
      </c>
      <c r="E2421" s="91">
        <v>5</v>
      </c>
      <c r="F2421" s="86" t="s">
        <v>24</v>
      </c>
    </row>
    <row r="2422" spans="1:6" ht="15.75" thickBot="1">
      <c r="A2422" s="88">
        <v>22873</v>
      </c>
      <c r="B2422" s="85">
        <v>3217</v>
      </c>
      <c r="C2422" s="86" t="s">
        <v>1638</v>
      </c>
      <c r="D2422" s="86" t="s">
        <v>1172</v>
      </c>
      <c r="E2422" s="91">
        <v>1</v>
      </c>
      <c r="F2422" s="86" t="s">
        <v>24</v>
      </c>
    </row>
    <row r="2423" spans="1:6" ht="15.75" thickBot="1">
      <c r="A2423" s="88">
        <v>2039</v>
      </c>
      <c r="B2423" s="85">
        <v>3620</v>
      </c>
      <c r="C2423" s="86" t="s">
        <v>1641</v>
      </c>
      <c r="D2423" s="86" t="s">
        <v>1400</v>
      </c>
      <c r="E2423" s="91">
        <v>4</v>
      </c>
      <c r="F2423" s="86" t="s">
        <v>24</v>
      </c>
    </row>
    <row r="2424" spans="1:6" ht="15.75" thickBot="1">
      <c r="A2424" s="88">
        <v>2647</v>
      </c>
      <c r="B2424" s="85">
        <v>3134</v>
      </c>
      <c r="C2424" s="86" t="s">
        <v>1639</v>
      </c>
      <c r="D2424" s="86" t="s">
        <v>1320</v>
      </c>
      <c r="E2424" s="91">
        <v>1</v>
      </c>
      <c r="F2424" s="86" t="s">
        <v>24</v>
      </c>
    </row>
    <row r="2425" spans="1:6" ht="15.75" thickBot="1">
      <c r="A2425" s="88">
        <v>2963</v>
      </c>
      <c r="B2425" s="85">
        <v>3165</v>
      </c>
      <c r="C2425" s="86" t="s">
        <v>1637</v>
      </c>
      <c r="D2425" s="86" t="s">
        <v>1432</v>
      </c>
      <c r="E2425" s="91">
        <v>1</v>
      </c>
      <c r="F2425" s="86" t="s">
        <v>24</v>
      </c>
    </row>
    <row r="2426" spans="1:6" ht="15.75" thickBot="1">
      <c r="A2426" s="88">
        <v>23461</v>
      </c>
      <c r="B2426" s="85">
        <v>3438</v>
      </c>
      <c r="C2426" s="86" t="s">
        <v>1641</v>
      </c>
      <c r="D2426" s="86" t="s">
        <v>1471</v>
      </c>
      <c r="E2426" s="91">
        <v>3</v>
      </c>
      <c r="F2426" s="86" t="s">
        <v>24</v>
      </c>
    </row>
    <row r="2427" spans="1:6" ht="15.75" thickBot="1">
      <c r="A2427" s="88">
        <v>2035</v>
      </c>
      <c r="B2427" s="85">
        <v>3730</v>
      </c>
      <c r="C2427" s="86" t="s">
        <v>397</v>
      </c>
      <c r="D2427" s="86" t="s">
        <v>1179</v>
      </c>
      <c r="E2427" s="91">
        <v>4</v>
      </c>
      <c r="F2427" s="86" t="s">
        <v>24</v>
      </c>
    </row>
    <row r="2428" spans="1:6" ht="15.75" thickBot="1">
      <c r="A2428" s="88">
        <v>2283</v>
      </c>
      <c r="B2428" s="85">
        <v>3280</v>
      </c>
      <c r="C2428" s="86" t="s">
        <v>1638</v>
      </c>
      <c r="D2428" s="86" t="s">
        <v>1428</v>
      </c>
      <c r="E2428" s="91">
        <v>3</v>
      </c>
      <c r="F2428" s="86" t="s">
        <v>24</v>
      </c>
    </row>
    <row r="2429" spans="1:6" ht="15.75" thickBot="1">
      <c r="A2429" s="88">
        <v>2085</v>
      </c>
      <c r="B2429" s="85">
        <v>3280</v>
      </c>
      <c r="C2429" s="86" t="s">
        <v>1638</v>
      </c>
      <c r="D2429" s="86" t="s">
        <v>1410</v>
      </c>
      <c r="E2429" s="91">
        <v>3</v>
      </c>
      <c r="F2429" s="86" t="s">
        <v>24</v>
      </c>
    </row>
    <row r="2430" spans="1:6" ht="15.75" thickBot="1">
      <c r="A2430" s="88">
        <v>7465</v>
      </c>
      <c r="B2430" s="85">
        <v>3037</v>
      </c>
      <c r="C2430" s="86" t="s">
        <v>1642</v>
      </c>
      <c r="D2430" s="86" t="s">
        <v>1190</v>
      </c>
      <c r="E2430" s="91">
        <v>1</v>
      </c>
      <c r="F2430" s="86" t="s">
        <v>24</v>
      </c>
    </row>
    <row r="2431" spans="1:6" ht="15.75" thickBot="1">
      <c r="A2431" s="88">
        <v>2219</v>
      </c>
      <c r="B2431" s="85">
        <v>3465</v>
      </c>
      <c r="C2431" s="86" t="s">
        <v>1641</v>
      </c>
      <c r="D2431" s="86" t="s">
        <v>1365</v>
      </c>
      <c r="E2431" s="91">
        <v>4</v>
      </c>
      <c r="F2431" s="86" t="s">
        <v>24</v>
      </c>
    </row>
    <row r="2432" spans="1:6" ht="15.75" thickBot="1">
      <c r="A2432" s="88">
        <v>2311</v>
      </c>
      <c r="B2432" s="85">
        <v>3150</v>
      </c>
      <c r="C2432" s="86" t="s">
        <v>1639</v>
      </c>
      <c r="D2432" s="86" t="s">
        <v>1287</v>
      </c>
      <c r="E2432" s="91">
        <v>1</v>
      </c>
      <c r="F2432" s="86" t="s">
        <v>24</v>
      </c>
    </row>
    <row r="2433" spans="1:6" ht="15.75" thickBot="1">
      <c r="A2433" s="88">
        <v>22685</v>
      </c>
      <c r="B2433" s="85">
        <v>3150</v>
      </c>
      <c r="C2433" s="86" t="s">
        <v>1639</v>
      </c>
      <c r="D2433" s="86" t="s">
        <v>1317</v>
      </c>
      <c r="E2433" s="91">
        <v>1</v>
      </c>
      <c r="F2433" s="86" t="s">
        <v>24</v>
      </c>
    </row>
    <row r="2434" spans="1:6" ht="15.75" thickBot="1">
      <c r="A2434" s="88">
        <v>2196</v>
      </c>
      <c r="B2434" s="85">
        <v>3981</v>
      </c>
      <c r="C2434" s="86" t="s">
        <v>1637</v>
      </c>
      <c r="D2434" s="86" t="s">
        <v>1397</v>
      </c>
      <c r="E2434" s="91">
        <v>2</v>
      </c>
      <c r="F2434" s="86" t="s">
        <v>24</v>
      </c>
    </row>
    <row r="2435" spans="1:6" ht="15.75" thickBot="1">
      <c r="A2435" s="88">
        <v>2851</v>
      </c>
      <c r="B2435" s="85">
        <v>3015</v>
      </c>
      <c r="C2435" s="86" t="s">
        <v>1642</v>
      </c>
      <c r="D2435" s="86" t="s">
        <v>1392</v>
      </c>
      <c r="E2435" s="91">
        <v>1</v>
      </c>
      <c r="F2435" s="86" t="s">
        <v>24</v>
      </c>
    </row>
    <row r="2436" spans="1:6" ht="15.75" thickBot="1">
      <c r="A2436" s="88">
        <v>1914</v>
      </c>
      <c r="B2436" s="85">
        <v>3691</v>
      </c>
      <c r="C2436" s="86" t="s">
        <v>397</v>
      </c>
      <c r="D2436" s="86" t="s">
        <v>1482</v>
      </c>
      <c r="E2436" s="91">
        <v>2</v>
      </c>
      <c r="F2436" s="86" t="s">
        <v>24</v>
      </c>
    </row>
    <row r="2437" spans="1:6" ht="15.75" thickBot="1">
      <c r="A2437" s="88">
        <v>1807</v>
      </c>
      <c r="B2437" s="85">
        <v>3564</v>
      </c>
      <c r="C2437" s="86" t="s">
        <v>1641</v>
      </c>
      <c r="D2437" s="86" t="s">
        <v>1277</v>
      </c>
      <c r="E2437" s="91">
        <v>3</v>
      </c>
      <c r="F2437" s="86" t="s">
        <v>24</v>
      </c>
    </row>
    <row r="2438" spans="1:6" ht="15.75" thickBot="1">
      <c r="A2438" s="88">
        <v>2996</v>
      </c>
      <c r="B2438" s="85">
        <v>3757</v>
      </c>
      <c r="C2438" s="86" t="s">
        <v>1643</v>
      </c>
      <c r="D2438" s="86" t="s">
        <v>1468</v>
      </c>
      <c r="E2438" s="91">
        <v>2</v>
      </c>
      <c r="F2438" s="86" t="s">
        <v>24</v>
      </c>
    </row>
    <row r="2439" spans="1:6" ht="15.75" thickBot="1">
      <c r="A2439" s="88">
        <v>2906</v>
      </c>
      <c r="B2439" s="85">
        <v>3379</v>
      </c>
      <c r="C2439" s="86" t="s">
        <v>1636</v>
      </c>
      <c r="D2439" s="86" t="s">
        <v>1446</v>
      </c>
      <c r="E2439" s="91">
        <v>5</v>
      </c>
      <c r="F2439" s="86" t="s">
        <v>24</v>
      </c>
    </row>
    <row r="2440" spans="1:6" ht="15.75" thickBot="1">
      <c r="A2440" s="88">
        <v>1965</v>
      </c>
      <c r="B2440" s="85">
        <v>3337</v>
      </c>
      <c r="C2440" s="86" t="s">
        <v>1642</v>
      </c>
      <c r="D2440" s="86" t="s">
        <v>1483</v>
      </c>
      <c r="E2440" s="91">
        <v>1</v>
      </c>
      <c r="F2440" s="86" t="s">
        <v>24</v>
      </c>
    </row>
    <row r="2441" spans="1:6" ht="15.75" thickBot="1">
      <c r="A2441" s="88">
        <v>2006</v>
      </c>
      <c r="B2441" s="85">
        <v>3106</v>
      </c>
      <c r="C2441" s="86" t="s">
        <v>1639</v>
      </c>
      <c r="D2441" s="86" t="s">
        <v>1199</v>
      </c>
      <c r="E2441" s="91">
        <v>1</v>
      </c>
      <c r="F2441" s="86" t="s">
        <v>24</v>
      </c>
    </row>
    <row r="2442" spans="1:6" ht="15.75" thickBot="1">
      <c r="A2442" s="88">
        <v>2226</v>
      </c>
      <c r="B2442" s="85">
        <v>3850</v>
      </c>
      <c r="C2442" s="86" t="s">
        <v>1640</v>
      </c>
      <c r="D2442" s="86" t="s">
        <v>1202</v>
      </c>
      <c r="E2442" s="91">
        <v>4</v>
      </c>
      <c r="F2442" s="86" t="s">
        <v>24</v>
      </c>
    </row>
    <row r="2443" spans="1:6" ht="15.75" thickBot="1">
      <c r="A2443" s="88">
        <v>2216</v>
      </c>
      <c r="B2443" s="85">
        <v>3400</v>
      </c>
      <c r="C2443" s="86" t="s">
        <v>1636</v>
      </c>
      <c r="D2443" s="86" t="s">
        <v>1402</v>
      </c>
      <c r="E2443" s="91">
        <v>3</v>
      </c>
      <c r="F2443" s="86" t="s">
        <v>24</v>
      </c>
    </row>
    <row r="2444" spans="1:6" ht="15.75" thickBot="1">
      <c r="A2444" s="88">
        <v>5992</v>
      </c>
      <c r="B2444" s="85">
        <v>3175</v>
      </c>
      <c r="C2444" s="86" t="s">
        <v>1637</v>
      </c>
      <c r="D2444" s="86" t="s">
        <v>1338</v>
      </c>
      <c r="E2444" s="91">
        <v>1</v>
      </c>
      <c r="F2444" s="86" t="s">
        <v>24</v>
      </c>
    </row>
    <row r="2445" spans="1:6" ht="15.75" thickBot="1">
      <c r="A2445" s="88">
        <v>2325</v>
      </c>
      <c r="B2445" s="85">
        <v>3058</v>
      </c>
      <c r="C2445" s="86" t="s">
        <v>1643</v>
      </c>
      <c r="D2445" s="86" t="s">
        <v>1275</v>
      </c>
      <c r="E2445" s="91">
        <v>1</v>
      </c>
      <c r="F2445" s="86" t="s">
        <v>24</v>
      </c>
    </row>
    <row r="2446" spans="1:6" ht="15.75" thickBot="1">
      <c r="A2446" s="88">
        <v>2075</v>
      </c>
      <c r="B2446" s="85">
        <v>3207</v>
      </c>
      <c r="C2446" s="86" t="s">
        <v>1637</v>
      </c>
      <c r="D2446" s="86" t="s">
        <v>1484</v>
      </c>
      <c r="E2446" s="91">
        <v>1</v>
      </c>
      <c r="F2446" s="86" t="s">
        <v>24</v>
      </c>
    </row>
    <row r="2447" spans="1:6" ht="15.75" thickBot="1">
      <c r="A2447" s="88">
        <v>2076</v>
      </c>
      <c r="B2447" s="85">
        <v>3031</v>
      </c>
      <c r="C2447" s="86" t="s">
        <v>1642</v>
      </c>
      <c r="D2447" s="86" t="s">
        <v>1362</v>
      </c>
      <c r="E2447" s="91">
        <v>1</v>
      </c>
      <c r="F2447" s="86" t="s">
        <v>24</v>
      </c>
    </row>
    <row r="2448" spans="1:6" ht="15.75" thickBot="1">
      <c r="A2448" s="88">
        <v>5902</v>
      </c>
      <c r="B2448" s="85">
        <v>3034</v>
      </c>
      <c r="C2448" s="86" t="s">
        <v>1642</v>
      </c>
      <c r="D2448" s="86" t="s">
        <v>1256</v>
      </c>
      <c r="E2448" s="91">
        <v>1</v>
      </c>
      <c r="F2448" s="86" t="s">
        <v>24</v>
      </c>
    </row>
    <row r="2449" spans="1:6" ht="15.75" thickBot="1">
      <c r="A2449" s="88">
        <v>1931</v>
      </c>
      <c r="B2449" s="85">
        <v>3016</v>
      </c>
      <c r="C2449" s="86" t="s">
        <v>1642</v>
      </c>
      <c r="D2449" s="86" t="s">
        <v>1485</v>
      </c>
      <c r="E2449" s="91">
        <v>1</v>
      </c>
      <c r="F2449" s="86" t="s">
        <v>24</v>
      </c>
    </row>
    <row r="2450" spans="1:6" ht="15.75" thickBot="1">
      <c r="A2450" s="88">
        <v>5910</v>
      </c>
      <c r="B2450" s="85">
        <v>3730</v>
      </c>
      <c r="C2450" s="86" t="s">
        <v>397</v>
      </c>
      <c r="D2450" s="86" t="s">
        <v>1179</v>
      </c>
      <c r="E2450" s="91">
        <v>4</v>
      </c>
      <c r="F2450" s="86" t="s">
        <v>24</v>
      </c>
    </row>
    <row r="2451" spans="1:6" ht="15.75" thickBot="1">
      <c r="A2451" s="88">
        <v>1768</v>
      </c>
      <c r="B2451" s="85">
        <v>3953</v>
      </c>
      <c r="C2451" s="86" t="s">
        <v>1640</v>
      </c>
      <c r="D2451" s="86" t="s">
        <v>1391</v>
      </c>
      <c r="E2451" s="91">
        <v>4</v>
      </c>
      <c r="F2451" s="86" t="s">
        <v>24</v>
      </c>
    </row>
    <row r="2452" spans="1:6" ht="15.75" thickBot="1">
      <c r="A2452" s="88">
        <v>1968</v>
      </c>
      <c r="B2452" s="85">
        <v>3749</v>
      </c>
      <c r="C2452" s="86" t="s">
        <v>397</v>
      </c>
      <c r="D2452" s="86" t="s">
        <v>1486</v>
      </c>
      <c r="E2452" s="91">
        <v>5</v>
      </c>
      <c r="F2452" s="86" t="s">
        <v>24</v>
      </c>
    </row>
    <row r="2453" spans="1:6" ht="15.75" thickBot="1">
      <c r="A2453" s="88">
        <v>2958</v>
      </c>
      <c r="B2453" s="85">
        <v>3174</v>
      </c>
      <c r="C2453" s="86" t="s">
        <v>1637</v>
      </c>
      <c r="D2453" s="86" t="s">
        <v>1438</v>
      </c>
      <c r="E2453" s="91">
        <v>1</v>
      </c>
      <c r="F2453" s="86" t="s">
        <v>24</v>
      </c>
    </row>
    <row r="2454" spans="1:6" ht="15.75" thickBot="1">
      <c r="A2454" s="88">
        <v>2139</v>
      </c>
      <c r="B2454" s="85">
        <v>3393</v>
      </c>
      <c r="C2454" s="86" t="s">
        <v>1636</v>
      </c>
      <c r="D2454" s="86" t="s">
        <v>1328</v>
      </c>
      <c r="E2454" s="91">
        <v>5</v>
      </c>
      <c r="F2454" s="86" t="s">
        <v>24</v>
      </c>
    </row>
    <row r="2455" spans="1:6" ht="15.75" thickBot="1">
      <c r="A2455" s="88">
        <v>2239</v>
      </c>
      <c r="B2455" s="85">
        <v>3393</v>
      </c>
      <c r="C2455" s="86" t="s">
        <v>1636</v>
      </c>
      <c r="D2455" s="86" t="s">
        <v>1328</v>
      </c>
      <c r="E2455" s="91">
        <v>5</v>
      </c>
      <c r="F2455" s="86" t="s">
        <v>24</v>
      </c>
    </row>
    <row r="2456" spans="1:6" ht="15.75" thickBot="1">
      <c r="A2456" s="88">
        <v>4682</v>
      </c>
      <c r="B2456" s="85">
        <v>6210</v>
      </c>
      <c r="C2456" s="86" t="s">
        <v>1644</v>
      </c>
      <c r="D2456" s="86" t="s">
        <v>1487</v>
      </c>
      <c r="E2456" s="91">
        <v>1</v>
      </c>
      <c r="F2456" s="86" t="s">
        <v>25</v>
      </c>
    </row>
    <row r="2457" spans="1:6" ht="15.75" thickBot="1">
      <c r="A2457" s="88">
        <v>4679</v>
      </c>
      <c r="B2457" s="85">
        <v>6050</v>
      </c>
      <c r="C2457" s="86" t="s">
        <v>1624</v>
      </c>
      <c r="D2457" s="86" t="s">
        <v>1488</v>
      </c>
      <c r="E2457" s="91">
        <v>1</v>
      </c>
      <c r="F2457" s="86" t="s">
        <v>25</v>
      </c>
    </row>
    <row r="2458" spans="1:6" ht="15.75" thickBot="1">
      <c r="A2458" s="88">
        <v>4862</v>
      </c>
      <c r="B2458" s="85">
        <v>6148</v>
      </c>
      <c r="C2458" s="86" t="s">
        <v>1645</v>
      </c>
      <c r="D2458" s="86" t="s">
        <v>1489</v>
      </c>
      <c r="E2458" s="91">
        <v>1</v>
      </c>
      <c r="F2458" s="86" t="s">
        <v>25</v>
      </c>
    </row>
    <row r="2459" spans="1:6" ht="15.75" thickBot="1">
      <c r="A2459" s="88">
        <v>4792</v>
      </c>
      <c r="B2459" s="85">
        <v>6010</v>
      </c>
      <c r="C2459" s="86" t="s">
        <v>1624</v>
      </c>
      <c r="D2459" s="86" t="s">
        <v>1490</v>
      </c>
      <c r="E2459" s="91">
        <v>1</v>
      </c>
      <c r="F2459" s="86" t="s">
        <v>25</v>
      </c>
    </row>
    <row r="2460" spans="1:6" ht="15.75" thickBot="1">
      <c r="A2460" s="88">
        <v>6841</v>
      </c>
      <c r="B2460" s="85">
        <v>6163</v>
      </c>
      <c r="C2460" s="86" t="s">
        <v>1644</v>
      </c>
      <c r="D2460" s="86" t="s">
        <v>1491</v>
      </c>
      <c r="E2460" s="91">
        <v>1</v>
      </c>
      <c r="F2460" s="86" t="s">
        <v>25</v>
      </c>
    </row>
    <row r="2461" spans="1:6" ht="15.75" thickBot="1">
      <c r="A2461" s="88">
        <v>19372</v>
      </c>
      <c r="B2461" s="85">
        <v>6155</v>
      </c>
      <c r="C2461" s="86" t="s">
        <v>1645</v>
      </c>
      <c r="D2461" s="86" t="s">
        <v>1492</v>
      </c>
      <c r="E2461" s="91">
        <v>1</v>
      </c>
      <c r="F2461" s="86" t="s">
        <v>25</v>
      </c>
    </row>
    <row r="2462" spans="1:6" ht="15.75" thickBot="1">
      <c r="A2462" s="88">
        <v>5694</v>
      </c>
      <c r="B2462" s="85">
        <v>6030</v>
      </c>
      <c r="C2462" s="86" t="s">
        <v>1624</v>
      </c>
      <c r="D2462" s="86" t="s">
        <v>1493</v>
      </c>
      <c r="E2462" s="91">
        <v>1</v>
      </c>
      <c r="F2462" s="86" t="s">
        <v>25</v>
      </c>
    </row>
    <row r="2463" spans="1:6" ht="15.75" thickBot="1">
      <c r="A2463" s="88">
        <v>4879</v>
      </c>
      <c r="B2463" s="85">
        <v>6152</v>
      </c>
      <c r="C2463" s="86" t="s">
        <v>1645</v>
      </c>
      <c r="D2463" s="86" t="s">
        <v>1494</v>
      </c>
      <c r="E2463" s="91">
        <v>1</v>
      </c>
      <c r="F2463" s="86" t="s">
        <v>25</v>
      </c>
    </row>
    <row r="2464" spans="1:6" ht="15.75" thickBot="1">
      <c r="A2464" s="88">
        <v>4906</v>
      </c>
      <c r="B2464" s="85">
        <v>6167</v>
      </c>
      <c r="C2464" s="86" t="s">
        <v>1644</v>
      </c>
      <c r="D2464" s="86" t="s">
        <v>1495</v>
      </c>
      <c r="E2464" s="91">
        <v>1</v>
      </c>
      <c r="F2464" s="86" t="s">
        <v>25</v>
      </c>
    </row>
    <row r="2465" spans="1:6" ht="15.75" thickBot="1">
      <c r="A2465" s="88">
        <v>4871</v>
      </c>
      <c r="B2465" s="85">
        <v>6054</v>
      </c>
      <c r="C2465" s="86" t="s">
        <v>1625</v>
      </c>
      <c r="D2465" s="86" t="s">
        <v>1496</v>
      </c>
      <c r="E2465" s="91">
        <v>1</v>
      </c>
      <c r="F2465" s="86" t="s">
        <v>25</v>
      </c>
    </row>
    <row r="2466" spans="1:6" ht="15.75" thickBot="1">
      <c r="A2466" s="88">
        <v>4881</v>
      </c>
      <c r="B2466" s="85">
        <v>6163</v>
      </c>
      <c r="C2466" s="86" t="s">
        <v>1644</v>
      </c>
      <c r="D2466" s="86" t="s">
        <v>1497</v>
      </c>
      <c r="E2466" s="91">
        <v>1</v>
      </c>
      <c r="F2466" s="86" t="s">
        <v>25</v>
      </c>
    </row>
    <row r="2467" spans="1:6" ht="15.75" thickBot="1">
      <c r="A2467" s="88">
        <v>6429</v>
      </c>
      <c r="B2467" s="85">
        <v>6280</v>
      </c>
      <c r="C2467" s="86" t="s">
        <v>1621</v>
      </c>
      <c r="D2467" s="86" t="s">
        <v>1498</v>
      </c>
      <c r="E2467" s="91">
        <v>3</v>
      </c>
      <c r="F2467" s="86" t="s">
        <v>25</v>
      </c>
    </row>
    <row r="2468" spans="1:6" ht="15.75" thickBot="1">
      <c r="A2468" s="88">
        <v>4762</v>
      </c>
      <c r="B2468" s="85">
        <v>6210</v>
      </c>
      <c r="C2468" s="86" t="s">
        <v>1644</v>
      </c>
      <c r="D2468" s="86" t="s">
        <v>1499</v>
      </c>
      <c r="E2468" s="91">
        <v>1</v>
      </c>
      <c r="F2468" s="86" t="s">
        <v>25</v>
      </c>
    </row>
    <row r="2469" spans="1:6" ht="15.75" thickBot="1">
      <c r="A2469" s="88">
        <v>6842</v>
      </c>
      <c r="B2469" s="85">
        <v>6069</v>
      </c>
      <c r="C2469" s="86" t="s">
        <v>1625</v>
      </c>
      <c r="D2469" s="86" t="s">
        <v>1500</v>
      </c>
      <c r="E2469" s="91">
        <v>1</v>
      </c>
      <c r="F2469" s="86" t="s">
        <v>25</v>
      </c>
    </row>
    <row r="2470" spans="1:6" ht="15.75" thickBot="1">
      <c r="A2470" s="88">
        <v>4805</v>
      </c>
      <c r="B2470" s="85">
        <v>6163</v>
      </c>
      <c r="C2470" s="86" t="s">
        <v>1644</v>
      </c>
      <c r="D2470" s="86" t="s">
        <v>1501</v>
      </c>
      <c r="E2470" s="91">
        <v>1</v>
      </c>
      <c r="F2470" s="86" t="s">
        <v>25</v>
      </c>
    </row>
    <row r="2471" spans="1:6" ht="15.75" thickBot="1">
      <c r="A2471" s="88">
        <v>22681</v>
      </c>
      <c r="B2471" s="85">
        <v>6104</v>
      </c>
      <c r="C2471" s="86" t="s">
        <v>1645</v>
      </c>
      <c r="D2471" s="86" t="s">
        <v>1502</v>
      </c>
      <c r="E2471" s="91">
        <v>1</v>
      </c>
      <c r="F2471" s="86" t="s">
        <v>25</v>
      </c>
    </row>
    <row r="2472" spans="1:6" ht="15.75" thickBot="1">
      <c r="A2472" s="88">
        <v>4779</v>
      </c>
      <c r="B2472" s="85">
        <v>6104</v>
      </c>
      <c r="C2472" s="86" t="s">
        <v>1645</v>
      </c>
      <c r="D2472" s="86" t="s">
        <v>1502</v>
      </c>
      <c r="E2472" s="91">
        <v>1</v>
      </c>
      <c r="F2472" s="86" t="s">
        <v>25</v>
      </c>
    </row>
    <row r="2473" spans="1:6" ht="15.75" thickBot="1">
      <c r="A2473" s="88">
        <v>4594</v>
      </c>
      <c r="B2473" s="85">
        <v>6000</v>
      </c>
      <c r="C2473" s="86" t="s">
        <v>1625</v>
      </c>
      <c r="D2473" s="86" t="s">
        <v>1503</v>
      </c>
      <c r="E2473" s="91">
        <v>1</v>
      </c>
      <c r="F2473" s="86" t="s">
        <v>25</v>
      </c>
    </row>
    <row r="2474" spans="1:6" ht="15.75" thickBot="1">
      <c r="A2474" s="88">
        <v>4882</v>
      </c>
      <c r="B2474" s="85">
        <v>6156</v>
      </c>
      <c r="C2474" s="86" t="s">
        <v>1644</v>
      </c>
      <c r="D2474" s="86" t="s">
        <v>1504</v>
      </c>
      <c r="E2474" s="91">
        <v>1</v>
      </c>
      <c r="F2474" s="86" t="s">
        <v>25</v>
      </c>
    </row>
    <row r="2475" spans="1:6" ht="15.75" thickBot="1">
      <c r="A2475" s="88">
        <v>19386</v>
      </c>
      <c r="B2475" s="85">
        <v>6010</v>
      </c>
      <c r="C2475" s="86" t="s">
        <v>1624</v>
      </c>
      <c r="D2475" s="86" t="s">
        <v>1505</v>
      </c>
      <c r="E2475" s="91">
        <v>1</v>
      </c>
      <c r="F2475" s="86" t="s">
        <v>25</v>
      </c>
    </row>
    <row r="2476" spans="1:6" ht="15.75" thickBot="1">
      <c r="A2476" s="88">
        <v>6567</v>
      </c>
      <c r="B2476" s="85">
        <v>6104</v>
      </c>
      <c r="C2476" s="86" t="s">
        <v>1645</v>
      </c>
      <c r="D2476" s="86" t="s">
        <v>1502</v>
      </c>
      <c r="E2476" s="91">
        <v>1</v>
      </c>
      <c r="F2476" s="86" t="s">
        <v>25</v>
      </c>
    </row>
    <row r="2477" spans="1:6" ht="15.75" thickBot="1">
      <c r="A2477" s="88">
        <v>4809</v>
      </c>
      <c r="B2477" s="85">
        <v>6050</v>
      </c>
      <c r="C2477" s="87"/>
      <c r="D2477" s="87"/>
      <c r="E2477" s="87"/>
      <c r="F2477" s="86" t="s">
        <v>25</v>
      </c>
    </row>
    <row r="2478" spans="1:6" ht="15.75" thickBot="1">
      <c r="A2478" s="88">
        <v>5402</v>
      </c>
      <c r="B2478" s="85">
        <v>6018</v>
      </c>
      <c r="C2478" s="86" t="s">
        <v>1624</v>
      </c>
      <c r="D2478" s="86" t="s">
        <v>1506</v>
      </c>
      <c r="E2478" s="91">
        <v>1</v>
      </c>
      <c r="F2478" s="86" t="s">
        <v>25</v>
      </c>
    </row>
    <row r="2479" spans="1:6" ht="15.75" thickBot="1">
      <c r="A2479" s="88">
        <v>5564</v>
      </c>
      <c r="B2479" s="85">
        <v>6169</v>
      </c>
      <c r="C2479" s="86" t="s">
        <v>1644</v>
      </c>
      <c r="D2479" s="86" t="s">
        <v>1507</v>
      </c>
      <c r="E2479" s="91">
        <v>1</v>
      </c>
      <c r="F2479" s="86" t="s">
        <v>25</v>
      </c>
    </row>
    <row r="2480" spans="1:6" ht="15.75" thickBot="1">
      <c r="A2480" s="88">
        <v>26561</v>
      </c>
      <c r="B2480" s="85">
        <v>6038</v>
      </c>
      <c r="C2480" s="86" t="s">
        <v>1624</v>
      </c>
      <c r="D2480" s="86" t="s">
        <v>1508</v>
      </c>
      <c r="E2480" s="91">
        <v>1</v>
      </c>
      <c r="F2480" s="86" t="s">
        <v>25</v>
      </c>
    </row>
    <row r="2481" spans="1:6" ht="15.75" thickBot="1">
      <c r="A2481" s="88">
        <v>26562</v>
      </c>
      <c r="B2481" s="85">
        <v>6163</v>
      </c>
      <c r="C2481" s="87"/>
      <c r="D2481" s="87"/>
      <c r="E2481" s="87"/>
      <c r="F2481" s="86" t="s">
        <v>25</v>
      </c>
    </row>
    <row r="2482" spans="1:6" ht="15.75" thickBot="1">
      <c r="A2482" s="88">
        <v>4885</v>
      </c>
      <c r="B2482" s="85">
        <v>6102</v>
      </c>
      <c r="C2482" s="86" t="s">
        <v>1645</v>
      </c>
      <c r="D2482" s="86" t="s">
        <v>1509</v>
      </c>
      <c r="E2482" s="91">
        <v>1</v>
      </c>
      <c r="F2482" s="86" t="s">
        <v>25</v>
      </c>
    </row>
    <row r="2483" spans="1:6" ht="15.75" thickBot="1">
      <c r="A2483" s="88">
        <v>4811</v>
      </c>
      <c r="B2483" s="85">
        <v>6006</v>
      </c>
      <c r="C2483" s="86" t="s">
        <v>1625</v>
      </c>
      <c r="D2483" s="86" t="s">
        <v>1510</v>
      </c>
      <c r="E2483" s="91">
        <v>1</v>
      </c>
      <c r="F2483" s="86" t="s">
        <v>25</v>
      </c>
    </row>
    <row r="2484" spans="1:6" ht="15.75" thickBot="1">
      <c r="A2484" s="88">
        <v>5727</v>
      </c>
      <c r="B2484" s="85">
        <v>6060</v>
      </c>
      <c r="C2484" s="86" t="s">
        <v>1624</v>
      </c>
      <c r="D2484" s="86" t="s">
        <v>1488</v>
      </c>
      <c r="E2484" s="91">
        <v>1</v>
      </c>
      <c r="F2484" s="86" t="s">
        <v>25</v>
      </c>
    </row>
    <row r="2485" spans="1:6" ht="15.75" thickBot="1">
      <c r="A2485" s="88">
        <v>4771</v>
      </c>
      <c r="B2485" s="85">
        <v>6069</v>
      </c>
      <c r="C2485" s="86" t="s">
        <v>1625</v>
      </c>
      <c r="D2485" s="86" t="s">
        <v>1500</v>
      </c>
      <c r="E2485" s="91">
        <v>1</v>
      </c>
      <c r="F2485" s="86" t="s">
        <v>25</v>
      </c>
    </row>
    <row r="2486" spans="1:6" ht="15.75" thickBot="1">
      <c r="A2486" s="88">
        <v>5890</v>
      </c>
      <c r="B2486" s="85">
        <v>6026</v>
      </c>
      <c r="C2486" s="86" t="s">
        <v>1624</v>
      </c>
      <c r="D2486" s="86" t="s">
        <v>1511</v>
      </c>
      <c r="E2486" s="91">
        <v>1</v>
      </c>
      <c r="F2486" s="86" t="s">
        <v>25</v>
      </c>
    </row>
    <row r="2487" spans="1:6" ht="15.75" thickBot="1">
      <c r="A2487" s="88">
        <v>4918</v>
      </c>
      <c r="B2487" s="85">
        <v>6107</v>
      </c>
      <c r="C2487" s="86" t="s">
        <v>1645</v>
      </c>
      <c r="D2487" s="86" t="s">
        <v>1509</v>
      </c>
      <c r="E2487" s="91">
        <v>1</v>
      </c>
      <c r="F2487" s="86" t="s">
        <v>25</v>
      </c>
    </row>
    <row r="2488" spans="1:6" ht="15.75" thickBot="1">
      <c r="A2488" s="88">
        <v>26565</v>
      </c>
      <c r="B2488" s="85">
        <v>6154</v>
      </c>
      <c r="C2488" s="86" t="s">
        <v>1644</v>
      </c>
      <c r="D2488" s="86" t="s">
        <v>1504</v>
      </c>
      <c r="E2488" s="91">
        <v>1</v>
      </c>
      <c r="F2488" s="86" t="s">
        <v>25</v>
      </c>
    </row>
    <row r="2489" spans="1:6" ht="15.75" thickBot="1">
      <c r="A2489" s="88">
        <v>4824</v>
      </c>
      <c r="B2489" s="85">
        <v>6149</v>
      </c>
      <c r="C2489" s="86" t="s">
        <v>1644</v>
      </c>
      <c r="D2489" s="86" t="s">
        <v>1512</v>
      </c>
      <c r="E2489" s="91">
        <v>1</v>
      </c>
      <c r="F2489" s="86" t="s">
        <v>25</v>
      </c>
    </row>
    <row r="2490" spans="1:6" ht="15.75" thickBot="1">
      <c r="A2490" s="88">
        <v>4621</v>
      </c>
      <c r="B2490" s="85">
        <v>6110</v>
      </c>
      <c r="C2490" s="86" t="s">
        <v>1645</v>
      </c>
      <c r="D2490" s="86" t="s">
        <v>1513</v>
      </c>
      <c r="E2490" s="91">
        <v>1</v>
      </c>
      <c r="F2490" s="86" t="s">
        <v>25</v>
      </c>
    </row>
    <row r="2491" spans="1:6" ht="15.75" thickBot="1">
      <c r="A2491" s="88">
        <v>4914</v>
      </c>
      <c r="B2491" s="85">
        <v>6110</v>
      </c>
      <c r="C2491" s="86" t="s">
        <v>1645</v>
      </c>
      <c r="D2491" s="86" t="s">
        <v>1513</v>
      </c>
      <c r="E2491" s="91">
        <v>1</v>
      </c>
      <c r="F2491" s="86" t="s">
        <v>25</v>
      </c>
    </row>
    <row r="2492" spans="1:6" ht="15.75" thickBot="1">
      <c r="A2492" s="88">
        <v>4639</v>
      </c>
      <c r="B2492" s="85">
        <v>6004</v>
      </c>
      <c r="C2492" s="86" t="s">
        <v>1625</v>
      </c>
      <c r="D2492" s="86" t="s">
        <v>1503</v>
      </c>
      <c r="E2492" s="91">
        <v>1</v>
      </c>
      <c r="F2492" s="86" t="s">
        <v>25</v>
      </c>
    </row>
    <row r="2493" spans="1:6" ht="15.75" thickBot="1">
      <c r="A2493" s="88">
        <v>4865</v>
      </c>
      <c r="B2493" s="85">
        <v>6112</v>
      </c>
      <c r="C2493" s="86" t="s">
        <v>1645</v>
      </c>
      <c r="D2493" s="86" t="s">
        <v>1514</v>
      </c>
      <c r="E2493" s="91">
        <v>1</v>
      </c>
      <c r="F2493" s="86" t="s">
        <v>25</v>
      </c>
    </row>
    <row r="2494" spans="1:6" ht="15.75" thickBot="1">
      <c r="A2494" s="88">
        <v>6919</v>
      </c>
      <c r="B2494" s="85">
        <v>6302</v>
      </c>
      <c r="C2494" s="86" t="s">
        <v>1646</v>
      </c>
      <c r="D2494" s="86" t="s">
        <v>1515</v>
      </c>
      <c r="E2494" s="91">
        <v>5</v>
      </c>
      <c r="F2494" s="86" t="s">
        <v>25</v>
      </c>
    </row>
    <row r="2495" spans="1:6" ht="15.75" thickBot="1">
      <c r="A2495" s="88">
        <v>4734</v>
      </c>
      <c r="B2495" s="85">
        <v>6330</v>
      </c>
      <c r="C2495" s="86" t="s">
        <v>1647</v>
      </c>
      <c r="D2495" s="86" t="s">
        <v>1516</v>
      </c>
      <c r="E2495" s="91">
        <v>3</v>
      </c>
      <c r="F2495" s="86" t="s">
        <v>25</v>
      </c>
    </row>
    <row r="2496" spans="1:6" ht="15.75" thickBot="1">
      <c r="A2496" s="88">
        <v>5697</v>
      </c>
      <c r="B2496" s="85">
        <v>6018</v>
      </c>
      <c r="C2496" s="86" t="s">
        <v>1624</v>
      </c>
      <c r="D2496" s="86" t="s">
        <v>1517</v>
      </c>
      <c r="E2496" s="91">
        <v>1</v>
      </c>
      <c r="F2496" s="86" t="s">
        <v>25</v>
      </c>
    </row>
    <row r="2497" spans="1:6" ht="15.75" thickBot="1">
      <c r="A2497" s="88">
        <v>4704</v>
      </c>
      <c r="B2497" s="85">
        <v>6122</v>
      </c>
      <c r="C2497" s="86" t="s">
        <v>1645</v>
      </c>
      <c r="D2497" s="86" t="s">
        <v>1518</v>
      </c>
      <c r="E2497" s="91">
        <v>1</v>
      </c>
      <c r="F2497" s="86" t="s">
        <v>25</v>
      </c>
    </row>
    <row r="2498" spans="1:6" ht="15.75" thickBot="1">
      <c r="A2498" s="88">
        <v>4919</v>
      </c>
      <c r="B2498" s="85">
        <v>6168</v>
      </c>
      <c r="C2498" s="86" t="s">
        <v>1644</v>
      </c>
      <c r="D2498" s="86" t="s">
        <v>1519</v>
      </c>
      <c r="E2498" s="91">
        <v>1</v>
      </c>
      <c r="F2498" s="86" t="s">
        <v>25</v>
      </c>
    </row>
    <row r="2499" spans="1:6" ht="15.75" thickBot="1">
      <c r="A2499" s="88">
        <v>4694</v>
      </c>
      <c r="B2499" s="85">
        <v>6152</v>
      </c>
      <c r="C2499" s="86" t="s">
        <v>1645</v>
      </c>
      <c r="D2499" s="86" t="s">
        <v>1520</v>
      </c>
      <c r="E2499" s="91">
        <v>1</v>
      </c>
      <c r="F2499" s="86" t="s">
        <v>25</v>
      </c>
    </row>
    <row r="2500" spans="1:6" ht="15.75" thickBot="1">
      <c r="A2500" s="88">
        <v>5687</v>
      </c>
      <c r="B2500" s="85">
        <v>6285</v>
      </c>
      <c r="C2500" s="86" t="s">
        <v>1621</v>
      </c>
      <c r="D2500" s="86" t="s">
        <v>1521</v>
      </c>
      <c r="E2500" s="91">
        <v>4</v>
      </c>
      <c r="F2500" s="86" t="s">
        <v>25</v>
      </c>
    </row>
    <row r="2501" spans="1:6" ht="15.75" thickBot="1">
      <c r="A2501" s="88">
        <v>4592</v>
      </c>
      <c r="B2501" s="85">
        <v>6258</v>
      </c>
      <c r="C2501" s="86" t="s">
        <v>1621</v>
      </c>
      <c r="D2501" s="86" t="s">
        <v>1522</v>
      </c>
      <c r="E2501" s="91">
        <v>5</v>
      </c>
      <c r="F2501" s="86" t="s">
        <v>25</v>
      </c>
    </row>
    <row r="2502" spans="1:6" ht="15.75" thickBot="1">
      <c r="A2502" s="88">
        <v>4920</v>
      </c>
      <c r="B2502" s="85">
        <v>6258</v>
      </c>
      <c r="C2502" s="86" t="s">
        <v>1621</v>
      </c>
      <c r="D2502" s="86" t="s">
        <v>1522</v>
      </c>
      <c r="E2502" s="91">
        <v>5</v>
      </c>
      <c r="F2502" s="86" t="s">
        <v>25</v>
      </c>
    </row>
    <row r="2503" spans="1:6" ht="15.75" thickBot="1">
      <c r="A2503" s="88">
        <v>4714</v>
      </c>
      <c r="B2503" s="85">
        <v>6056</v>
      </c>
      <c r="C2503" s="86" t="s">
        <v>1625</v>
      </c>
      <c r="D2503" s="86" t="s">
        <v>1523</v>
      </c>
      <c r="E2503" s="91">
        <v>1</v>
      </c>
      <c r="F2503" s="86" t="s">
        <v>25</v>
      </c>
    </row>
    <row r="2504" spans="1:6" ht="15.75" thickBot="1">
      <c r="A2504" s="88">
        <v>5431</v>
      </c>
      <c r="B2504" s="85">
        <v>6280</v>
      </c>
      <c r="C2504" s="86" t="s">
        <v>1621</v>
      </c>
      <c r="D2504" s="86" t="s">
        <v>1498</v>
      </c>
      <c r="E2504" s="91">
        <v>3</v>
      </c>
      <c r="F2504" s="86" t="s">
        <v>25</v>
      </c>
    </row>
    <row r="2505" spans="1:6" ht="15.75" thickBot="1">
      <c r="A2505" s="88">
        <v>4688</v>
      </c>
      <c r="B2505" s="85">
        <v>6073</v>
      </c>
      <c r="C2505" s="86" t="s">
        <v>1625</v>
      </c>
      <c r="D2505" s="86" t="s">
        <v>1524</v>
      </c>
      <c r="E2505" s="91">
        <v>1</v>
      </c>
      <c r="F2505" s="86" t="s">
        <v>25</v>
      </c>
    </row>
    <row r="2506" spans="1:6" ht="15.75" thickBot="1">
      <c r="A2506" s="88">
        <v>4718</v>
      </c>
      <c r="B2506" s="85">
        <v>6026</v>
      </c>
      <c r="C2506" s="86" t="s">
        <v>1624</v>
      </c>
      <c r="D2506" s="86" t="s">
        <v>1511</v>
      </c>
      <c r="E2506" s="91">
        <v>1</v>
      </c>
      <c r="F2506" s="86" t="s">
        <v>25</v>
      </c>
    </row>
    <row r="2507" spans="1:6" ht="15.75" thickBot="1">
      <c r="A2507" s="88">
        <v>4585</v>
      </c>
      <c r="B2507" s="85">
        <v>6208</v>
      </c>
      <c r="C2507" s="86" t="s">
        <v>1644</v>
      </c>
      <c r="D2507" s="86" t="s">
        <v>1525</v>
      </c>
      <c r="E2507" s="91">
        <v>1</v>
      </c>
      <c r="F2507" s="86" t="s">
        <v>25</v>
      </c>
    </row>
    <row r="2508" spans="1:6" ht="15.75" thickBot="1">
      <c r="A2508" s="88">
        <v>4866</v>
      </c>
      <c r="B2508" s="85">
        <v>6103</v>
      </c>
      <c r="C2508" s="86" t="s">
        <v>1645</v>
      </c>
      <c r="D2508" s="86" t="s">
        <v>1526</v>
      </c>
      <c r="E2508" s="91">
        <v>1</v>
      </c>
      <c r="F2508" s="86" t="s">
        <v>25</v>
      </c>
    </row>
    <row r="2509" spans="1:6" ht="15.75" thickBot="1">
      <c r="A2509" s="88">
        <v>4719</v>
      </c>
      <c r="B2509" s="85">
        <v>6168</v>
      </c>
      <c r="C2509" s="86" t="s">
        <v>1644</v>
      </c>
      <c r="D2509" s="86" t="s">
        <v>1527</v>
      </c>
      <c r="E2509" s="91">
        <v>1</v>
      </c>
      <c r="F2509" s="86" t="s">
        <v>25</v>
      </c>
    </row>
    <row r="2510" spans="1:6" ht="15.75" thickBot="1">
      <c r="A2510" s="88">
        <v>5693</v>
      </c>
      <c r="B2510" s="85">
        <v>6035</v>
      </c>
      <c r="C2510" s="86" t="s">
        <v>1624</v>
      </c>
      <c r="D2510" s="86" t="s">
        <v>1528</v>
      </c>
      <c r="E2510" s="91">
        <v>1</v>
      </c>
      <c r="F2510" s="86" t="s">
        <v>25</v>
      </c>
    </row>
    <row r="2511" spans="1:6" ht="15.75" thickBot="1">
      <c r="A2511" s="88">
        <v>19371</v>
      </c>
      <c r="B2511" s="85">
        <v>6152</v>
      </c>
      <c r="C2511" s="86" t="s">
        <v>1645</v>
      </c>
      <c r="D2511" s="86" t="s">
        <v>1494</v>
      </c>
      <c r="E2511" s="91">
        <v>1</v>
      </c>
      <c r="F2511" s="86" t="s">
        <v>25</v>
      </c>
    </row>
    <row r="2512" spans="1:6" ht="15.75" thickBot="1">
      <c r="A2512" s="88">
        <v>4668</v>
      </c>
      <c r="B2512" s="85">
        <v>6060</v>
      </c>
      <c r="C2512" s="86" t="s">
        <v>1624</v>
      </c>
      <c r="D2512" s="86" t="s">
        <v>1529</v>
      </c>
      <c r="E2512" s="91">
        <v>1</v>
      </c>
      <c r="F2512" s="86" t="s">
        <v>25</v>
      </c>
    </row>
    <row r="2513" spans="1:6" ht="15.75" thickBot="1">
      <c r="A2513" s="88">
        <v>4863</v>
      </c>
      <c r="B2513" s="85">
        <v>6230</v>
      </c>
      <c r="C2513" s="86" t="s">
        <v>1621</v>
      </c>
      <c r="D2513" s="86" t="s">
        <v>1530</v>
      </c>
      <c r="E2513" s="91">
        <v>2</v>
      </c>
      <c r="F2513" s="86" t="s">
        <v>25</v>
      </c>
    </row>
    <row r="2514" spans="1:6" ht="15.75" thickBot="1">
      <c r="A2514" s="88">
        <v>5601</v>
      </c>
      <c r="B2514" s="85">
        <v>6232</v>
      </c>
      <c r="C2514" s="86" t="s">
        <v>1621</v>
      </c>
      <c r="D2514" s="86" t="s">
        <v>1531</v>
      </c>
      <c r="E2514" s="91">
        <v>2</v>
      </c>
      <c r="F2514" s="86" t="s">
        <v>25</v>
      </c>
    </row>
    <row r="2515" spans="1:6" ht="15.75" thickBot="1">
      <c r="A2515" s="88">
        <v>4709</v>
      </c>
      <c r="B2515" s="85">
        <v>6018</v>
      </c>
      <c r="C2515" s="86" t="s">
        <v>1624</v>
      </c>
      <c r="D2515" s="86" t="s">
        <v>1506</v>
      </c>
      <c r="E2515" s="91">
        <v>1</v>
      </c>
      <c r="F2515" s="86" t="s">
        <v>25</v>
      </c>
    </row>
    <row r="2516" spans="1:6" ht="15.75" thickBot="1">
      <c r="A2516" s="88">
        <v>22923</v>
      </c>
      <c r="B2516" s="85">
        <v>6018</v>
      </c>
      <c r="C2516" s="86" t="s">
        <v>1624</v>
      </c>
      <c r="D2516" s="86" t="s">
        <v>1517</v>
      </c>
      <c r="E2516" s="91">
        <v>1</v>
      </c>
      <c r="F2516" s="86" t="s">
        <v>25</v>
      </c>
    </row>
    <row r="2517" spans="1:6" ht="15.75" thickBot="1">
      <c r="A2517" s="88">
        <v>4656</v>
      </c>
      <c r="B2517" s="85">
        <v>6163</v>
      </c>
      <c r="C2517" s="86" t="s">
        <v>1644</v>
      </c>
      <c r="D2517" s="86" t="s">
        <v>1497</v>
      </c>
      <c r="E2517" s="91">
        <v>1</v>
      </c>
      <c r="F2517" s="86" t="s">
        <v>25</v>
      </c>
    </row>
    <row r="2518" spans="1:6" ht="15.75" thickBot="1">
      <c r="A2518" s="88">
        <v>4731</v>
      </c>
      <c r="B2518" s="85">
        <v>6026</v>
      </c>
      <c r="C2518" s="86" t="s">
        <v>1624</v>
      </c>
      <c r="D2518" s="86" t="s">
        <v>1511</v>
      </c>
      <c r="E2518" s="91">
        <v>1</v>
      </c>
      <c r="F2518" s="86" t="s">
        <v>25</v>
      </c>
    </row>
    <row r="2519" spans="1:6" ht="15.75" thickBot="1">
      <c r="A2519" s="88">
        <v>4739</v>
      </c>
      <c r="B2519" s="85">
        <v>6210</v>
      </c>
      <c r="C2519" s="86" t="s">
        <v>1644</v>
      </c>
      <c r="D2519" s="86" t="s">
        <v>1532</v>
      </c>
      <c r="E2519" s="91">
        <v>1</v>
      </c>
      <c r="F2519" s="86" t="s">
        <v>25</v>
      </c>
    </row>
    <row r="2520" spans="1:6" ht="15.75" thickBot="1">
      <c r="A2520" s="88">
        <v>7526</v>
      </c>
      <c r="B2520" s="85">
        <v>6014</v>
      </c>
      <c r="C2520" s="86" t="s">
        <v>1624</v>
      </c>
      <c r="D2520" s="86" t="s">
        <v>1533</v>
      </c>
      <c r="E2520" s="91">
        <v>1</v>
      </c>
      <c r="F2520" s="86" t="s">
        <v>25</v>
      </c>
    </row>
    <row r="2521" spans="1:6" ht="15.75" thickBot="1">
      <c r="A2521" s="88">
        <v>5719</v>
      </c>
      <c r="B2521" s="85">
        <v>6172</v>
      </c>
      <c r="C2521" s="86" t="s">
        <v>1644</v>
      </c>
      <c r="D2521" s="86" t="s">
        <v>1534</v>
      </c>
      <c r="E2521" s="91">
        <v>1</v>
      </c>
      <c r="F2521" s="86" t="s">
        <v>25</v>
      </c>
    </row>
    <row r="2522" spans="1:6" ht="15.75" thickBot="1">
      <c r="A2522" s="88">
        <v>19375</v>
      </c>
      <c r="B2522" s="85">
        <v>6156</v>
      </c>
      <c r="C2522" s="86" t="s">
        <v>1644</v>
      </c>
      <c r="D2522" s="86" t="s">
        <v>1535</v>
      </c>
      <c r="E2522" s="91">
        <v>1</v>
      </c>
      <c r="F2522" s="86" t="s">
        <v>25</v>
      </c>
    </row>
    <row r="2523" spans="1:6" ht="15.75" thickBot="1">
      <c r="A2523" s="88">
        <v>4812</v>
      </c>
      <c r="B2523" s="85">
        <v>6158</v>
      </c>
      <c r="C2523" s="86" t="s">
        <v>1644</v>
      </c>
      <c r="D2523" s="86" t="s">
        <v>1536</v>
      </c>
      <c r="E2523" s="91">
        <v>1</v>
      </c>
      <c r="F2523" s="86" t="s">
        <v>25</v>
      </c>
    </row>
    <row r="2524" spans="1:6" ht="15.75" thickBot="1">
      <c r="A2524" s="88">
        <v>4605</v>
      </c>
      <c r="B2524" s="85">
        <v>6156</v>
      </c>
      <c r="C2524" s="86" t="s">
        <v>1644</v>
      </c>
      <c r="D2524" s="86" t="s">
        <v>1535</v>
      </c>
      <c r="E2524" s="91">
        <v>1</v>
      </c>
      <c r="F2524" s="86" t="s">
        <v>25</v>
      </c>
    </row>
    <row r="2525" spans="1:6" ht="15.75" thickBot="1">
      <c r="A2525" s="88">
        <v>4759</v>
      </c>
      <c r="B2525" s="85">
        <v>6018</v>
      </c>
      <c r="C2525" s="86" t="s">
        <v>1624</v>
      </c>
      <c r="D2525" s="86" t="s">
        <v>1506</v>
      </c>
      <c r="E2525" s="91">
        <v>1</v>
      </c>
      <c r="F2525" s="86" t="s">
        <v>25</v>
      </c>
    </row>
    <row r="2526" spans="1:6" ht="15.75" thickBot="1">
      <c r="A2526" s="88">
        <v>4723</v>
      </c>
      <c r="B2526" s="85">
        <v>6110</v>
      </c>
      <c r="C2526" s="86" t="s">
        <v>1645</v>
      </c>
      <c r="D2526" s="86" t="s">
        <v>1537</v>
      </c>
      <c r="E2526" s="91">
        <v>1</v>
      </c>
      <c r="F2526" s="86" t="s">
        <v>25</v>
      </c>
    </row>
    <row r="2527" spans="1:6" ht="15.75" thickBot="1">
      <c r="A2527" s="88">
        <v>4715</v>
      </c>
      <c r="B2527" s="85">
        <v>6027</v>
      </c>
      <c r="C2527" s="86" t="s">
        <v>1624</v>
      </c>
      <c r="D2527" s="86" t="s">
        <v>1538</v>
      </c>
      <c r="E2527" s="91">
        <v>1</v>
      </c>
      <c r="F2527" s="86" t="s">
        <v>25</v>
      </c>
    </row>
    <row r="2528" spans="1:6" ht="15.75" thickBot="1">
      <c r="A2528" s="88">
        <v>5593</v>
      </c>
      <c r="B2528" s="85">
        <v>6065</v>
      </c>
      <c r="C2528" s="86" t="s">
        <v>1624</v>
      </c>
      <c r="D2528" s="86" t="s">
        <v>1539</v>
      </c>
      <c r="E2528" s="91">
        <v>1</v>
      </c>
      <c r="F2528" s="86" t="s">
        <v>25</v>
      </c>
    </row>
    <row r="2529" spans="1:6" ht="15.75" thickBot="1">
      <c r="A2529" s="88">
        <v>4782</v>
      </c>
      <c r="B2529" s="85">
        <v>6008</v>
      </c>
      <c r="C2529" s="86" t="s">
        <v>1624</v>
      </c>
      <c r="D2529" s="86" t="s">
        <v>1533</v>
      </c>
      <c r="E2529" s="91">
        <v>1</v>
      </c>
      <c r="F2529" s="86" t="s">
        <v>25</v>
      </c>
    </row>
    <row r="2530" spans="1:6" ht="15.75" thickBot="1">
      <c r="A2530" s="88">
        <v>4765</v>
      </c>
      <c r="B2530" s="85">
        <v>6027</v>
      </c>
      <c r="C2530" s="86" t="s">
        <v>1624</v>
      </c>
      <c r="D2530" s="86" t="s">
        <v>1538</v>
      </c>
      <c r="E2530" s="91">
        <v>1</v>
      </c>
      <c r="F2530" s="86" t="s">
        <v>25</v>
      </c>
    </row>
    <row r="2531" spans="1:6" ht="15.75" thickBot="1">
      <c r="A2531" s="88">
        <v>4729</v>
      </c>
      <c r="B2531" s="85">
        <v>6104</v>
      </c>
      <c r="C2531" s="86" t="s">
        <v>1645</v>
      </c>
      <c r="D2531" s="86" t="s">
        <v>1502</v>
      </c>
      <c r="E2531" s="91">
        <v>1</v>
      </c>
      <c r="F2531" s="86" t="s">
        <v>25</v>
      </c>
    </row>
    <row r="2532" spans="1:6" ht="15.75" thickBot="1">
      <c r="A2532" s="88">
        <v>4722</v>
      </c>
      <c r="B2532" s="85">
        <v>6164</v>
      </c>
      <c r="C2532" s="86" t="s">
        <v>1644</v>
      </c>
      <c r="D2532" s="86" t="s">
        <v>1540</v>
      </c>
      <c r="E2532" s="91">
        <v>1</v>
      </c>
      <c r="F2532" s="86" t="s">
        <v>25</v>
      </c>
    </row>
    <row r="2533" spans="1:6" ht="15.75" thickBot="1">
      <c r="A2533" s="88">
        <v>5888</v>
      </c>
      <c r="B2533" s="85">
        <v>6210</v>
      </c>
      <c r="C2533" s="86" t="s">
        <v>1644</v>
      </c>
      <c r="D2533" s="86" t="s">
        <v>1532</v>
      </c>
      <c r="E2533" s="91">
        <v>1</v>
      </c>
      <c r="F2533" s="86" t="s">
        <v>25</v>
      </c>
    </row>
    <row r="2534" spans="1:6" ht="15.75" thickBot="1">
      <c r="A2534" s="88">
        <v>4767</v>
      </c>
      <c r="B2534" s="85">
        <v>6169</v>
      </c>
      <c r="C2534" s="86" t="s">
        <v>1644</v>
      </c>
      <c r="D2534" s="86" t="s">
        <v>1541</v>
      </c>
      <c r="E2534" s="91">
        <v>1</v>
      </c>
      <c r="F2534" s="86" t="s">
        <v>25</v>
      </c>
    </row>
    <row r="2535" spans="1:6" ht="15.75" thickBot="1">
      <c r="A2535" s="88">
        <v>4793</v>
      </c>
      <c r="B2535" s="85">
        <v>6052</v>
      </c>
      <c r="C2535" s="86" t="s">
        <v>1625</v>
      </c>
      <c r="D2535" s="86" t="s">
        <v>1542</v>
      </c>
      <c r="E2535" s="91">
        <v>1</v>
      </c>
      <c r="F2535" s="86" t="s">
        <v>25</v>
      </c>
    </row>
    <row r="2536" spans="1:6" ht="15.75" thickBot="1">
      <c r="A2536" s="88">
        <v>4892</v>
      </c>
      <c r="B2536" s="85">
        <v>6230</v>
      </c>
      <c r="C2536" s="86" t="s">
        <v>1621</v>
      </c>
      <c r="D2536" s="86" t="s">
        <v>1530</v>
      </c>
      <c r="E2536" s="91">
        <v>2</v>
      </c>
      <c r="F2536" s="86" t="s">
        <v>25</v>
      </c>
    </row>
    <row r="2537" spans="1:6" ht="15.75" thickBot="1">
      <c r="A2537" s="88">
        <v>4595</v>
      </c>
      <c r="B2537" s="85">
        <v>6330</v>
      </c>
      <c r="C2537" s="86" t="s">
        <v>1647</v>
      </c>
      <c r="D2537" s="86" t="s">
        <v>1516</v>
      </c>
      <c r="E2537" s="91">
        <v>3</v>
      </c>
      <c r="F2537" s="86" t="s">
        <v>25</v>
      </c>
    </row>
    <row r="2538" spans="1:6" ht="15.75" thickBot="1">
      <c r="A2538" s="88">
        <v>4596</v>
      </c>
      <c r="B2538" s="85">
        <v>6330</v>
      </c>
      <c r="C2538" s="86" t="s">
        <v>1647</v>
      </c>
      <c r="D2538" s="86" t="s">
        <v>1516</v>
      </c>
      <c r="E2538" s="91">
        <v>3</v>
      </c>
      <c r="F2538" s="86" t="s">
        <v>25</v>
      </c>
    </row>
    <row r="2539" spans="1:6" ht="15.75" thickBot="1">
      <c r="A2539" s="88">
        <v>4726</v>
      </c>
      <c r="B2539" s="85">
        <v>6076</v>
      </c>
      <c r="C2539" s="86" t="s">
        <v>1625</v>
      </c>
      <c r="D2539" s="86" t="s">
        <v>1543</v>
      </c>
      <c r="E2539" s="91">
        <v>1</v>
      </c>
      <c r="F2539" s="86" t="s">
        <v>25</v>
      </c>
    </row>
    <row r="2540" spans="1:6" ht="15.75" thickBot="1">
      <c r="A2540" s="88">
        <v>4740</v>
      </c>
      <c r="B2540" s="85">
        <v>6155</v>
      </c>
      <c r="C2540" s="86" t="s">
        <v>1645</v>
      </c>
      <c r="D2540" s="86" t="s">
        <v>1544</v>
      </c>
      <c r="E2540" s="91">
        <v>1</v>
      </c>
      <c r="F2540" s="86" t="s">
        <v>25</v>
      </c>
    </row>
    <row r="2541" spans="1:6" ht="15.75" thickBot="1">
      <c r="A2541" s="88">
        <v>4593</v>
      </c>
      <c r="B2541" s="85">
        <v>6280</v>
      </c>
      <c r="C2541" s="86" t="s">
        <v>1621</v>
      </c>
      <c r="D2541" s="86" t="s">
        <v>1498</v>
      </c>
      <c r="E2541" s="91">
        <v>3</v>
      </c>
      <c r="F2541" s="86" t="s">
        <v>25</v>
      </c>
    </row>
    <row r="2542" spans="1:6" ht="15.75" thickBot="1">
      <c r="A2542" s="88">
        <v>7149</v>
      </c>
      <c r="B2542" s="85">
        <v>6020</v>
      </c>
      <c r="C2542" s="86" t="s">
        <v>1624</v>
      </c>
      <c r="D2542" s="86" t="s">
        <v>1517</v>
      </c>
      <c r="E2542" s="91">
        <v>1</v>
      </c>
      <c r="F2542" s="86" t="s">
        <v>25</v>
      </c>
    </row>
    <row r="2543" spans="1:6" ht="15.75" thickBot="1">
      <c r="A2543" s="88">
        <v>4757</v>
      </c>
      <c r="B2543" s="85">
        <v>6157</v>
      </c>
      <c r="C2543" s="86" t="s">
        <v>1644</v>
      </c>
      <c r="D2543" s="86" t="s">
        <v>1545</v>
      </c>
      <c r="E2543" s="91">
        <v>1</v>
      </c>
      <c r="F2543" s="86" t="s">
        <v>25</v>
      </c>
    </row>
    <row r="2544" spans="1:6" ht="15.75" thickBot="1">
      <c r="A2544" s="88">
        <v>19374</v>
      </c>
      <c r="B2544" s="85">
        <v>6157</v>
      </c>
      <c r="C2544" s="86" t="s">
        <v>1644</v>
      </c>
      <c r="D2544" s="86" t="s">
        <v>1545</v>
      </c>
      <c r="E2544" s="91">
        <v>1</v>
      </c>
      <c r="F2544" s="86" t="s">
        <v>25</v>
      </c>
    </row>
    <row r="2545" spans="1:6" ht="15.75" thickBot="1">
      <c r="A2545" s="88">
        <v>4681</v>
      </c>
      <c r="B2545" s="85">
        <v>6062</v>
      </c>
      <c r="C2545" s="86" t="s">
        <v>1625</v>
      </c>
      <c r="D2545" s="86" t="s">
        <v>1546</v>
      </c>
      <c r="E2545" s="91">
        <v>1</v>
      </c>
      <c r="F2545" s="86" t="s">
        <v>25</v>
      </c>
    </row>
    <row r="2546" spans="1:6" ht="15.75" thickBot="1">
      <c r="A2546" s="88">
        <v>4597</v>
      </c>
      <c r="B2546" s="85">
        <v>6006</v>
      </c>
      <c r="C2546" s="86" t="s">
        <v>1625</v>
      </c>
      <c r="D2546" s="86" t="s">
        <v>1510</v>
      </c>
      <c r="E2546" s="91">
        <v>1</v>
      </c>
      <c r="F2546" s="86" t="s">
        <v>25</v>
      </c>
    </row>
    <row r="2547" spans="1:6" ht="15.75" thickBot="1">
      <c r="A2547" s="88">
        <v>4760</v>
      </c>
      <c r="B2547" s="85">
        <v>6107</v>
      </c>
      <c r="C2547" s="86" t="s">
        <v>1645</v>
      </c>
      <c r="D2547" s="86" t="s">
        <v>1509</v>
      </c>
      <c r="E2547" s="91">
        <v>1</v>
      </c>
      <c r="F2547" s="86" t="s">
        <v>25</v>
      </c>
    </row>
    <row r="2548" spans="1:6" ht="15.75" thickBot="1">
      <c r="A2548" s="88">
        <v>6529</v>
      </c>
      <c r="B2548" s="85">
        <v>6062</v>
      </c>
      <c r="C2548" s="86" t="s">
        <v>1625</v>
      </c>
      <c r="D2548" s="86" t="s">
        <v>1547</v>
      </c>
      <c r="E2548" s="91">
        <v>1</v>
      </c>
      <c r="F2548" s="86" t="s">
        <v>25</v>
      </c>
    </row>
    <row r="2549" spans="1:6" ht="15.75" thickBot="1">
      <c r="A2549" s="88">
        <v>5278</v>
      </c>
      <c r="B2549" s="85">
        <v>6330</v>
      </c>
      <c r="C2549" s="86" t="s">
        <v>1647</v>
      </c>
      <c r="D2549" s="86" t="s">
        <v>1516</v>
      </c>
      <c r="E2549" s="91">
        <v>3</v>
      </c>
      <c r="F2549" s="86" t="s">
        <v>25</v>
      </c>
    </row>
    <row r="2550" spans="1:6" ht="15.75" thickBot="1">
      <c r="A2550" s="88">
        <v>4887</v>
      </c>
      <c r="B2550" s="85">
        <v>6151</v>
      </c>
      <c r="C2550" s="86" t="s">
        <v>1645</v>
      </c>
      <c r="D2550" s="86" t="s">
        <v>1548</v>
      </c>
      <c r="E2550" s="91">
        <v>1</v>
      </c>
      <c r="F2550" s="86" t="s">
        <v>25</v>
      </c>
    </row>
    <row r="2551" spans="1:6" ht="15.75" thickBot="1">
      <c r="A2551" s="88">
        <v>4599</v>
      </c>
      <c r="B2551" s="85">
        <v>6210</v>
      </c>
      <c r="C2551" s="86" t="s">
        <v>1644</v>
      </c>
      <c r="D2551" s="86" t="s">
        <v>1549</v>
      </c>
      <c r="E2551" s="91">
        <v>1</v>
      </c>
      <c r="F2551" s="86" t="s">
        <v>25</v>
      </c>
    </row>
    <row r="2552" spans="1:6" ht="15.75" thickBot="1">
      <c r="A2552" s="88">
        <v>4897</v>
      </c>
      <c r="B2552" s="85">
        <v>6330</v>
      </c>
      <c r="C2552" s="86" t="s">
        <v>1647</v>
      </c>
      <c r="D2552" s="86" t="s">
        <v>1516</v>
      </c>
      <c r="E2552" s="91">
        <v>3</v>
      </c>
      <c r="F2552" s="86" t="s">
        <v>25</v>
      </c>
    </row>
    <row r="2553" spans="1:6" ht="15.75" thickBot="1">
      <c r="A2553" s="88">
        <v>22933</v>
      </c>
      <c r="B2553" s="85">
        <v>6104</v>
      </c>
      <c r="C2553" s="87"/>
      <c r="D2553" s="87"/>
      <c r="E2553" s="87"/>
      <c r="F2553" s="86" t="s">
        <v>25</v>
      </c>
    </row>
    <row r="2554" spans="1:6" ht="15.75" thickBot="1">
      <c r="A2554" s="88">
        <v>4874</v>
      </c>
      <c r="B2554" s="85">
        <v>6051</v>
      </c>
      <c r="C2554" s="86" t="s">
        <v>1625</v>
      </c>
      <c r="D2554" s="86" t="s">
        <v>1550</v>
      </c>
      <c r="E2554" s="91">
        <v>1</v>
      </c>
      <c r="F2554" s="86" t="s">
        <v>25</v>
      </c>
    </row>
    <row r="2555" spans="1:6" ht="15.75" thickBot="1">
      <c r="A2555" s="88">
        <v>4821</v>
      </c>
      <c r="B2555" s="85">
        <v>6060</v>
      </c>
      <c r="C2555" s="86" t="s">
        <v>1624</v>
      </c>
      <c r="D2555" s="86" t="s">
        <v>1488</v>
      </c>
      <c r="E2555" s="91">
        <v>1</v>
      </c>
      <c r="F2555" s="86" t="s">
        <v>25</v>
      </c>
    </row>
    <row r="2556" spans="1:6" ht="15.75" thickBot="1">
      <c r="A2556" s="88">
        <v>6205</v>
      </c>
      <c r="B2556" s="85">
        <v>6026</v>
      </c>
      <c r="C2556" s="86" t="s">
        <v>1624</v>
      </c>
      <c r="D2556" s="86" t="s">
        <v>1511</v>
      </c>
      <c r="E2556" s="91">
        <v>1</v>
      </c>
      <c r="F2556" s="86" t="s">
        <v>25</v>
      </c>
    </row>
    <row r="2557" spans="1:6" ht="15.75" thickBot="1">
      <c r="A2557" s="88">
        <v>4633</v>
      </c>
      <c r="B2557" s="85">
        <v>6410</v>
      </c>
      <c r="C2557" s="86" t="s">
        <v>1646</v>
      </c>
      <c r="D2557" s="86" t="s">
        <v>1551</v>
      </c>
      <c r="E2557" s="91">
        <v>5</v>
      </c>
      <c r="F2557" s="86" t="s">
        <v>25</v>
      </c>
    </row>
    <row r="2558" spans="1:6" ht="15.75" thickBot="1">
      <c r="A2558" s="88">
        <v>4700</v>
      </c>
      <c r="B2558" s="85">
        <v>6027</v>
      </c>
      <c r="C2558" s="86" t="s">
        <v>1624</v>
      </c>
      <c r="D2558" s="86" t="s">
        <v>1538</v>
      </c>
      <c r="E2558" s="91">
        <v>1</v>
      </c>
      <c r="F2558" s="86" t="s">
        <v>25</v>
      </c>
    </row>
    <row r="2559" spans="1:6" ht="15.75" thickBot="1">
      <c r="A2559" s="88">
        <v>5394</v>
      </c>
      <c r="B2559" s="85">
        <v>6430</v>
      </c>
      <c r="C2559" s="86" t="s">
        <v>1648</v>
      </c>
      <c r="D2559" s="86" t="s">
        <v>1552</v>
      </c>
      <c r="E2559" s="91">
        <v>3</v>
      </c>
      <c r="F2559" s="86" t="s">
        <v>25</v>
      </c>
    </row>
    <row r="2560" spans="1:6" ht="15.75" thickBot="1">
      <c r="A2560" s="88">
        <v>4883</v>
      </c>
      <c r="B2560" s="85">
        <v>6007</v>
      </c>
      <c r="C2560" s="86" t="s">
        <v>1624</v>
      </c>
      <c r="D2560" s="86" t="s">
        <v>1553</v>
      </c>
      <c r="E2560" s="91">
        <v>1</v>
      </c>
      <c r="F2560" s="86" t="s">
        <v>25</v>
      </c>
    </row>
    <row r="2561" spans="1:6" ht="15.75" thickBot="1">
      <c r="A2561" s="88">
        <v>4775</v>
      </c>
      <c r="B2561" s="85">
        <v>6450</v>
      </c>
      <c r="C2561" s="86" t="s">
        <v>1648</v>
      </c>
      <c r="D2561" s="86" t="s">
        <v>1554</v>
      </c>
      <c r="E2561" s="91">
        <v>6</v>
      </c>
      <c r="F2561" s="86" t="s">
        <v>25</v>
      </c>
    </row>
    <row r="2562" spans="1:6" ht="15.75" thickBot="1">
      <c r="A2562" s="88">
        <v>4658</v>
      </c>
      <c r="B2562" s="85">
        <v>6112</v>
      </c>
      <c r="C2562" s="86" t="s">
        <v>1645</v>
      </c>
      <c r="D2562" s="86" t="s">
        <v>1514</v>
      </c>
      <c r="E2562" s="91">
        <v>1</v>
      </c>
      <c r="F2562" s="86" t="s">
        <v>25</v>
      </c>
    </row>
    <row r="2563" spans="1:6" ht="15.75" thickBot="1">
      <c r="A2563" s="88">
        <v>5277</v>
      </c>
      <c r="B2563" s="85">
        <v>6164</v>
      </c>
      <c r="C2563" s="86" t="s">
        <v>1644</v>
      </c>
      <c r="D2563" s="86" t="s">
        <v>1555</v>
      </c>
      <c r="E2563" s="91">
        <v>1</v>
      </c>
      <c r="F2563" s="86" t="s">
        <v>25</v>
      </c>
    </row>
    <row r="2564" spans="1:6" ht="15.75" thickBot="1">
      <c r="A2564" s="88">
        <v>4720</v>
      </c>
      <c r="B2564" s="85">
        <v>6149</v>
      </c>
      <c r="C2564" s="86" t="s">
        <v>1644</v>
      </c>
      <c r="D2564" s="86" t="s">
        <v>1512</v>
      </c>
      <c r="E2564" s="91">
        <v>1</v>
      </c>
      <c r="F2564" s="86" t="s">
        <v>25</v>
      </c>
    </row>
    <row r="2565" spans="1:6" ht="15.75" thickBot="1">
      <c r="A2565" s="88">
        <v>4861</v>
      </c>
      <c r="B2565" s="85">
        <v>6012</v>
      </c>
      <c r="C2565" s="86" t="s">
        <v>1624</v>
      </c>
      <c r="D2565" s="86" t="s">
        <v>1556</v>
      </c>
      <c r="E2565" s="91">
        <v>1</v>
      </c>
      <c r="F2565" s="86" t="s">
        <v>25</v>
      </c>
    </row>
    <row r="2566" spans="1:6" ht="15.75" thickBot="1">
      <c r="A2566" s="88">
        <v>4655</v>
      </c>
      <c r="B2566" s="85">
        <v>6255</v>
      </c>
      <c r="C2566" s="86" t="s">
        <v>1621</v>
      </c>
      <c r="D2566" s="86" t="s">
        <v>1557</v>
      </c>
      <c r="E2566" s="91">
        <v>5</v>
      </c>
      <c r="F2566" s="86" t="s">
        <v>25</v>
      </c>
    </row>
    <row r="2567" spans="1:6" ht="15.75" thickBot="1">
      <c r="A2567" s="88">
        <v>4898</v>
      </c>
      <c r="B2567" s="85">
        <v>6530</v>
      </c>
      <c r="C2567" s="86" t="s">
        <v>1649</v>
      </c>
      <c r="D2567" s="86" t="s">
        <v>1558</v>
      </c>
      <c r="E2567" s="91">
        <v>3</v>
      </c>
      <c r="F2567" s="86" t="s">
        <v>25</v>
      </c>
    </row>
    <row r="2568" spans="1:6" ht="15.75" thickBot="1">
      <c r="A2568" s="88">
        <v>4687</v>
      </c>
      <c r="B2568" s="85">
        <v>6725</v>
      </c>
      <c r="C2568" s="86" t="s">
        <v>1650</v>
      </c>
      <c r="D2568" s="86" t="s">
        <v>1559</v>
      </c>
      <c r="E2568" s="91">
        <v>6</v>
      </c>
      <c r="F2568" s="86" t="s">
        <v>25</v>
      </c>
    </row>
    <row r="2569" spans="1:6" ht="15.75" thickBot="1">
      <c r="A2569" s="88">
        <v>4602</v>
      </c>
      <c r="B2569" s="85">
        <v>6149</v>
      </c>
      <c r="C2569" s="86" t="s">
        <v>1644</v>
      </c>
      <c r="D2569" s="86" t="s">
        <v>1512</v>
      </c>
      <c r="E2569" s="91">
        <v>1</v>
      </c>
      <c r="F2569" s="86" t="s">
        <v>25</v>
      </c>
    </row>
    <row r="2570" spans="1:6" ht="15.75" thickBot="1">
      <c r="A2570" s="88">
        <v>4732</v>
      </c>
      <c r="B2570" s="85">
        <v>6055</v>
      </c>
      <c r="C2570" s="86" t="s">
        <v>1625</v>
      </c>
      <c r="D2570" s="86" t="s">
        <v>1523</v>
      </c>
      <c r="E2570" s="91">
        <v>1</v>
      </c>
      <c r="F2570" s="86" t="s">
        <v>25</v>
      </c>
    </row>
    <row r="2571" spans="1:6" ht="15.75" thickBot="1">
      <c r="A2571" s="88">
        <v>4728</v>
      </c>
      <c r="B2571" s="85">
        <v>6163</v>
      </c>
      <c r="C2571" s="86" t="s">
        <v>1644</v>
      </c>
      <c r="D2571" s="86" t="s">
        <v>1560</v>
      </c>
      <c r="E2571" s="91">
        <v>1</v>
      </c>
      <c r="F2571" s="86" t="s">
        <v>25</v>
      </c>
    </row>
    <row r="2572" spans="1:6" ht="15.75" thickBot="1">
      <c r="A2572" s="88">
        <v>4706</v>
      </c>
      <c r="B2572" s="85">
        <v>6770</v>
      </c>
      <c r="C2572" s="86" t="s">
        <v>1650</v>
      </c>
      <c r="D2572" s="86" t="s">
        <v>1561</v>
      </c>
      <c r="E2572" s="91">
        <v>7</v>
      </c>
      <c r="F2572" s="86" t="s">
        <v>25</v>
      </c>
    </row>
    <row r="2573" spans="1:6" ht="15.75" thickBot="1">
      <c r="A2573" s="88">
        <v>4817</v>
      </c>
      <c r="B2573" s="85">
        <v>6008</v>
      </c>
      <c r="C2573" s="86" t="s">
        <v>1624</v>
      </c>
      <c r="D2573" s="86" t="s">
        <v>1533</v>
      </c>
      <c r="E2573" s="91">
        <v>1</v>
      </c>
      <c r="F2573" s="86" t="s">
        <v>25</v>
      </c>
    </row>
    <row r="2574" spans="1:6" ht="15.75" thickBot="1">
      <c r="A2574" s="88">
        <v>4685</v>
      </c>
      <c r="B2574" s="85">
        <v>6059</v>
      </c>
      <c r="C2574" s="86" t="s">
        <v>1624</v>
      </c>
      <c r="D2574" s="86" t="s">
        <v>1562</v>
      </c>
      <c r="E2574" s="91">
        <v>1</v>
      </c>
      <c r="F2574" s="86" t="s">
        <v>25</v>
      </c>
    </row>
    <row r="2575" spans="1:6" ht="15.75" thickBot="1">
      <c r="A2575" s="88">
        <v>4579</v>
      </c>
      <c r="B2575" s="85">
        <v>6220</v>
      </c>
      <c r="C2575" s="86" t="s">
        <v>1621</v>
      </c>
      <c r="D2575" s="86" t="s">
        <v>1563</v>
      </c>
      <c r="E2575" s="91">
        <v>5</v>
      </c>
      <c r="F2575" s="86" t="s">
        <v>25</v>
      </c>
    </row>
    <row r="2576" spans="1:6" ht="15.75" thickBot="1">
      <c r="A2576" s="88">
        <v>4777</v>
      </c>
      <c r="B2576" s="85">
        <v>6148</v>
      </c>
      <c r="C2576" s="86" t="s">
        <v>1645</v>
      </c>
      <c r="D2576" s="86" t="s">
        <v>1564</v>
      </c>
      <c r="E2576" s="91">
        <v>1</v>
      </c>
      <c r="F2576" s="86" t="s">
        <v>25</v>
      </c>
    </row>
    <row r="2577" spans="1:6" ht="15.75" thickBot="1">
      <c r="A2577" s="88">
        <v>4686</v>
      </c>
      <c r="B2577" s="85">
        <v>6162</v>
      </c>
      <c r="C2577" s="86" t="s">
        <v>1644</v>
      </c>
      <c r="D2577" s="86" t="s">
        <v>1565</v>
      </c>
      <c r="E2577" s="91">
        <v>1</v>
      </c>
      <c r="F2577" s="86" t="s">
        <v>25</v>
      </c>
    </row>
    <row r="2578" spans="1:6" ht="15.75" thickBot="1">
      <c r="A2578" s="88">
        <v>4590</v>
      </c>
      <c r="B2578" s="85">
        <v>6112</v>
      </c>
      <c r="C2578" s="86" t="s">
        <v>1645</v>
      </c>
      <c r="D2578" s="86" t="s">
        <v>1514</v>
      </c>
      <c r="E2578" s="91">
        <v>1</v>
      </c>
      <c r="F2578" s="86" t="s">
        <v>25</v>
      </c>
    </row>
    <row r="2579" spans="1:6" ht="15.75" thickBot="1">
      <c r="A2579" s="88">
        <v>4660</v>
      </c>
      <c r="B2579" s="85">
        <v>6065</v>
      </c>
      <c r="C2579" s="86" t="s">
        <v>1624</v>
      </c>
      <c r="D2579" s="86" t="s">
        <v>1566</v>
      </c>
      <c r="E2579" s="91">
        <v>1</v>
      </c>
      <c r="F2579" s="86" t="s">
        <v>25</v>
      </c>
    </row>
    <row r="2580" spans="1:6" ht="15.75" thickBot="1">
      <c r="A2580" s="88">
        <v>4609</v>
      </c>
      <c r="B2580" s="85">
        <v>6017</v>
      </c>
      <c r="C2580" s="86" t="s">
        <v>1624</v>
      </c>
      <c r="D2580" s="86" t="s">
        <v>1567</v>
      </c>
      <c r="E2580" s="91">
        <v>1</v>
      </c>
      <c r="F2580" s="86" t="s">
        <v>25</v>
      </c>
    </row>
    <row r="2581" spans="1:6" ht="15.75" thickBot="1">
      <c r="A2581" s="88">
        <v>4727</v>
      </c>
      <c r="B2581" s="85">
        <v>6004</v>
      </c>
      <c r="C2581" s="86" t="s">
        <v>1625</v>
      </c>
      <c r="D2581" s="86" t="s">
        <v>1503</v>
      </c>
      <c r="E2581" s="91">
        <v>1</v>
      </c>
      <c r="F2581" s="86" t="s">
        <v>25</v>
      </c>
    </row>
    <row r="2582" spans="1:6" ht="15.75" thickBot="1">
      <c r="A2582" s="88">
        <v>4744</v>
      </c>
      <c r="B2582" s="85">
        <v>6058</v>
      </c>
      <c r="C2582" s="86" t="s">
        <v>1625</v>
      </c>
      <c r="D2582" s="86" t="s">
        <v>1568</v>
      </c>
      <c r="E2582" s="91">
        <v>1</v>
      </c>
      <c r="F2582" s="86" t="s">
        <v>25</v>
      </c>
    </row>
    <row r="2583" spans="1:6" ht="15.75" thickBot="1">
      <c r="A2583" s="88">
        <v>4634</v>
      </c>
      <c r="B2583" s="85">
        <v>6155</v>
      </c>
      <c r="C2583" s="86" t="s">
        <v>1645</v>
      </c>
      <c r="D2583" s="86" t="s">
        <v>1492</v>
      </c>
      <c r="E2583" s="91">
        <v>1</v>
      </c>
      <c r="F2583" s="86" t="s">
        <v>25</v>
      </c>
    </row>
    <row r="2584" spans="1:6" ht="15.75" thickBot="1">
      <c r="A2584" s="88">
        <v>4613</v>
      </c>
      <c r="B2584" s="85">
        <v>6148</v>
      </c>
      <c r="C2584" s="86" t="s">
        <v>1645</v>
      </c>
      <c r="D2584" s="86" t="s">
        <v>1489</v>
      </c>
      <c r="E2584" s="91">
        <v>1</v>
      </c>
      <c r="F2584" s="86" t="s">
        <v>25</v>
      </c>
    </row>
    <row r="2585" spans="1:6" ht="15.75" thickBot="1">
      <c r="A2585" s="88">
        <v>4851</v>
      </c>
      <c r="B2585" s="85">
        <v>6102</v>
      </c>
      <c r="C2585" s="86" t="s">
        <v>1645</v>
      </c>
      <c r="D2585" s="86" t="s">
        <v>1509</v>
      </c>
      <c r="E2585" s="91">
        <v>1</v>
      </c>
      <c r="F2585" s="86" t="s">
        <v>25</v>
      </c>
    </row>
    <row r="2586" spans="1:6" ht="15.75" thickBot="1">
      <c r="A2586" s="88">
        <v>4659</v>
      </c>
      <c r="B2586" s="85">
        <v>6401</v>
      </c>
      <c r="C2586" s="86" t="s">
        <v>1646</v>
      </c>
      <c r="D2586" s="86" t="s">
        <v>1569</v>
      </c>
      <c r="E2586" s="91">
        <v>4</v>
      </c>
      <c r="F2586" s="86" t="s">
        <v>25</v>
      </c>
    </row>
    <row r="2587" spans="1:6" ht="15.75" thickBot="1">
      <c r="A2587" s="88">
        <v>4625</v>
      </c>
      <c r="B2587" s="85">
        <v>6317</v>
      </c>
      <c r="C2587" s="86" t="s">
        <v>1647</v>
      </c>
      <c r="D2587" s="86" t="s">
        <v>1570</v>
      </c>
      <c r="E2587" s="91">
        <v>5</v>
      </c>
      <c r="F2587" s="86" t="s">
        <v>25</v>
      </c>
    </row>
    <row r="2588" spans="1:6" ht="15.75" thickBot="1">
      <c r="A2588" s="88">
        <v>4890</v>
      </c>
      <c r="B2588" s="85">
        <v>6018</v>
      </c>
      <c r="C2588" s="86" t="s">
        <v>1624</v>
      </c>
      <c r="D2588" s="86" t="s">
        <v>1517</v>
      </c>
      <c r="E2588" s="91">
        <v>1</v>
      </c>
      <c r="F2588" s="86" t="s">
        <v>25</v>
      </c>
    </row>
    <row r="2589" spans="1:6" ht="15.75" thickBot="1">
      <c r="A2589" s="88">
        <v>4673</v>
      </c>
      <c r="B2589" s="85">
        <v>6102</v>
      </c>
      <c r="C2589" s="86" t="s">
        <v>1645</v>
      </c>
      <c r="D2589" s="86" t="s">
        <v>1509</v>
      </c>
      <c r="E2589" s="91">
        <v>1</v>
      </c>
      <c r="F2589" s="86" t="s">
        <v>25</v>
      </c>
    </row>
    <row r="2590" spans="1:6" ht="15.75" thickBot="1">
      <c r="A2590" s="88">
        <v>4626</v>
      </c>
      <c r="B2590" s="85">
        <v>6050</v>
      </c>
      <c r="C2590" s="86" t="s">
        <v>1624</v>
      </c>
      <c r="D2590" s="86" t="s">
        <v>1488</v>
      </c>
      <c r="E2590" s="91">
        <v>1</v>
      </c>
      <c r="F2590" s="86" t="s">
        <v>25</v>
      </c>
    </row>
    <row r="2591" spans="1:6" ht="15.75" thickBot="1">
      <c r="A2591" s="88">
        <v>4769</v>
      </c>
      <c r="B2591" s="85">
        <v>6062</v>
      </c>
      <c r="C2591" s="86" t="s">
        <v>1625</v>
      </c>
      <c r="D2591" s="86" t="s">
        <v>1571</v>
      </c>
      <c r="E2591" s="91">
        <v>1</v>
      </c>
      <c r="F2591" s="86" t="s">
        <v>25</v>
      </c>
    </row>
    <row r="2592" spans="1:6" ht="15.75" thickBot="1">
      <c r="A2592" s="88">
        <v>8055</v>
      </c>
      <c r="B2592" s="85">
        <v>6743</v>
      </c>
      <c r="C2592" s="86" t="s">
        <v>1650</v>
      </c>
      <c r="D2592" s="86" t="s">
        <v>1572</v>
      </c>
      <c r="E2592" s="91">
        <v>7</v>
      </c>
      <c r="F2592" s="86" t="s">
        <v>25</v>
      </c>
    </row>
    <row r="2593" spans="1:6" ht="15.75" thickBot="1">
      <c r="A2593" s="88">
        <v>19395</v>
      </c>
      <c r="B2593" s="85">
        <v>6110</v>
      </c>
      <c r="C2593" s="86" t="s">
        <v>1645</v>
      </c>
      <c r="D2593" s="86" t="s">
        <v>1573</v>
      </c>
      <c r="E2593" s="91">
        <v>1</v>
      </c>
      <c r="F2593" s="86" t="s">
        <v>25</v>
      </c>
    </row>
    <row r="2594" spans="1:6" ht="15.75" thickBot="1">
      <c r="A2594" s="88">
        <v>4657</v>
      </c>
      <c r="B2594" s="85">
        <v>6530</v>
      </c>
      <c r="C2594" s="86" t="s">
        <v>1649</v>
      </c>
      <c r="D2594" s="86" t="s">
        <v>1558</v>
      </c>
      <c r="E2594" s="91">
        <v>3</v>
      </c>
      <c r="F2594" s="86" t="s">
        <v>25</v>
      </c>
    </row>
    <row r="2595" spans="1:6" ht="15.75" thickBot="1">
      <c r="A2595" s="88">
        <v>4674</v>
      </c>
      <c r="B2595" s="85">
        <v>6102</v>
      </c>
      <c r="C2595" s="86" t="s">
        <v>1645</v>
      </c>
      <c r="D2595" s="86" t="s">
        <v>1509</v>
      </c>
      <c r="E2595" s="91">
        <v>1</v>
      </c>
      <c r="F2595" s="86" t="s">
        <v>25</v>
      </c>
    </row>
    <row r="2596" spans="1:6" ht="15.75" thickBot="1">
      <c r="A2596" s="88">
        <v>4717</v>
      </c>
      <c r="B2596" s="85">
        <v>6064</v>
      </c>
      <c r="C2596" s="86" t="s">
        <v>1624</v>
      </c>
      <c r="D2596" s="86" t="s">
        <v>1574</v>
      </c>
      <c r="E2596" s="91">
        <v>1</v>
      </c>
      <c r="F2596" s="86" t="s">
        <v>25</v>
      </c>
    </row>
    <row r="2597" spans="1:6" ht="15.75" thickBot="1">
      <c r="A2597" s="88">
        <v>22934</v>
      </c>
      <c r="B2597" s="85">
        <v>6330</v>
      </c>
      <c r="C2597" s="86" t="s">
        <v>1647</v>
      </c>
      <c r="D2597" s="86" t="s">
        <v>1575</v>
      </c>
      <c r="E2597" s="91">
        <v>3</v>
      </c>
      <c r="F2597" s="86" t="s">
        <v>25</v>
      </c>
    </row>
    <row r="2598" spans="1:6" ht="15.75" thickBot="1">
      <c r="A2598" s="88">
        <v>4800</v>
      </c>
      <c r="B2598" s="85">
        <v>6728</v>
      </c>
      <c r="C2598" s="86" t="s">
        <v>1650</v>
      </c>
      <c r="D2598" s="86" t="s">
        <v>1576</v>
      </c>
      <c r="E2598" s="91">
        <v>7</v>
      </c>
      <c r="F2598" s="86" t="s">
        <v>25</v>
      </c>
    </row>
    <row r="2599" spans="1:6" ht="15.75" thickBot="1">
      <c r="A2599" s="88">
        <v>4672</v>
      </c>
      <c r="B2599" s="85">
        <v>6158</v>
      </c>
      <c r="C2599" s="86" t="s">
        <v>1644</v>
      </c>
      <c r="D2599" s="86" t="s">
        <v>1536</v>
      </c>
      <c r="E2599" s="91">
        <v>1</v>
      </c>
      <c r="F2599" s="86" t="s">
        <v>25</v>
      </c>
    </row>
    <row r="2600" spans="1:6" ht="15.75" thickBot="1">
      <c r="A2600" s="88">
        <v>4627</v>
      </c>
      <c r="B2600" s="85">
        <v>6050</v>
      </c>
      <c r="C2600" s="86" t="s">
        <v>1625</v>
      </c>
      <c r="D2600" s="86" t="s">
        <v>1550</v>
      </c>
      <c r="E2600" s="91">
        <v>1</v>
      </c>
      <c r="F2600" s="86" t="s">
        <v>25</v>
      </c>
    </row>
    <row r="2601" spans="1:6" ht="15.75" thickBot="1">
      <c r="A2601" s="88">
        <v>4781</v>
      </c>
      <c r="B2601" s="85">
        <v>6111</v>
      </c>
      <c r="C2601" s="86" t="s">
        <v>1645</v>
      </c>
      <c r="D2601" s="86" t="s">
        <v>1577</v>
      </c>
      <c r="E2601" s="91">
        <v>1</v>
      </c>
      <c r="F2601" s="86" t="s">
        <v>25</v>
      </c>
    </row>
    <row r="2602" spans="1:6" ht="15.75" thickBot="1">
      <c r="A2602" s="88">
        <v>4671</v>
      </c>
      <c r="B2602" s="85">
        <v>6050</v>
      </c>
      <c r="C2602" s="86" t="s">
        <v>1625</v>
      </c>
      <c r="D2602" s="86" t="s">
        <v>1542</v>
      </c>
      <c r="E2602" s="91">
        <v>1</v>
      </c>
      <c r="F2602" s="86" t="s">
        <v>25</v>
      </c>
    </row>
    <row r="2603" spans="1:6" ht="15.75" thickBot="1">
      <c r="A2603" s="88">
        <v>4915</v>
      </c>
      <c r="B2603" s="85">
        <v>6401</v>
      </c>
      <c r="C2603" s="86" t="s">
        <v>1646</v>
      </c>
      <c r="D2603" s="86" t="s">
        <v>1569</v>
      </c>
      <c r="E2603" s="91">
        <v>4</v>
      </c>
      <c r="F2603" s="86" t="s">
        <v>25</v>
      </c>
    </row>
    <row r="2604" spans="1:6" ht="15.75" thickBot="1">
      <c r="A2604" s="88">
        <v>4675</v>
      </c>
      <c r="B2604" s="85">
        <v>6102</v>
      </c>
      <c r="C2604" s="86" t="s">
        <v>1645</v>
      </c>
      <c r="D2604" s="86" t="s">
        <v>1509</v>
      </c>
      <c r="E2604" s="91">
        <v>1</v>
      </c>
      <c r="F2604" s="86" t="s">
        <v>25</v>
      </c>
    </row>
    <row r="2605" spans="1:6" ht="15.75" thickBot="1">
      <c r="A2605" s="88">
        <v>4798</v>
      </c>
      <c r="B2605" s="85">
        <v>6306</v>
      </c>
      <c r="C2605" s="86" t="s">
        <v>1646</v>
      </c>
      <c r="D2605" s="86" t="s">
        <v>1578</v>
      </c>
      <c r="E2605" s="91">
        <v>5</v>
      </c>
      <c r="F2605" s="86" t="s">
        <v>25</v>
      </c>
    </row>
    <row r="2606" spans="1:6" ht="15.75" thickBot="1">
      <c r="A2606" s="88">
        <v>6430</v>
      </c>
      <c r="B2606" s="85">
        <v>6057</v>
      </c>
      <c r="C2606" s="86" t="s">
        <v>1625</v>
      </c>
      <c r="D2606" s="86" t="s">
        <v>1579</v>
      </c>
      <c r="E2606" s="91">
        <v>1</v>
      </c>
      <c r="F2606" s="86" t="s">
        <v>25</v>
      </c>
    </row>
    <row r="2607" spans="1:6" ht="15.75" thickBot="1">
      <c r="A2607" s="88">
        <v>4750</v>
      </c>
      <c r="B2607" s="85">
        <v>6312</v>
      </c>
      <c r="C2607" s="86" t="s">
        <v>1646</v>
      </c>
      <c r="D2607" s="86" t="s">
        <v>1580</v>
      </c>
      <c r="E2607" s="91">
        <v>5</v>
      </c>
      <c r="F2607" s="86" t="s">
        <v>25</v>
      </c>
    </row>
    <row r="2608" spans="1:6" ht="15.75" thickBot="1">
      <c r="A2608" s="88">
        <v>6333</v>
      </c>
      <c r="B2608" s="85">
        <v>6722</v>
      </c>
      <c r="C2608" s="86" t="s">
        <v>1651</v>
      </c>
      <c r="D2608" s="86" t="s">
        <v>1581</v>
      </c>
      <c r="E2608" s="91">
        <v>6</v>
      </c>
      <c r="F2608" s="86" t="s">
        <v>25</v>
      </c>
    </row>
    <row r="2609" spans="1:6" ht="15.75" thickBot="1">
      <c r="A2609" s="88">
        <v>4733</v>
      </c>
      <c r="B2609" s="85">
        <v>6030</v>
      </c>
      <c r="C2609" s="86" t="s">
        <v>1624</v>
      </c>
      <c r="D2609" s="86" t="s">
        <v>1582</v>
      </c>
      <c r="E2609" s="91">
        <v>1</v>
      </c>
      <c r="F2609" s="86" t="s">
        <v>25</v>
      </c>
    </row>
    <row r="2610" spans="1:6" ht="15.75" thickBot="1">
      <c r="A2610" s="88">
        <v>4921</v>
      </c>
      <c r="B2610" s="85">
        <v>6151</v>
      </c>
      <c r="C2610" s="86" t="s">
        <v>1645</v>
      </c>
      <c r="D2610" s="86" t="s">
        <v>1548</v>
      </c>
      <c r="E2610" s="91">
        <v>1</v>
      </c>
      <c r="F2610" s="86" t="s">
        <v>25</v>
      </c>
    </row>
    <row r="2611" spans="1:6" ht="15.75" thickBot="1">
      <c r="A2611" s="88">
        <v>4737</v>
      </c>
      <c r="B2611" s="85">
        <v>6028</v>
      </c>
      <c r="C2611" s="86" t="s">
        <v>1624</v>
      </c>
      <c r="D2611" s="86" t="s">
        <v>1583</v>
      </c>
      <c r="E2611" s="91">
        <v>1</v>
      </c>
      <c r="F2611" s="86" t="s">
        <v>25</v>
      </c>
    </row>
    <row r="2612" spans="1:6" ht="15.75" thickBot="1">
      <c r="A2612" s="88">
        <v>4877</v>
      </c>
      <c r="B2612" s="85">
        <v>6014</v>
      </c>
      <c r="C2612" s="86" t="s">
        <v>1624</v>
      </c>
      <c r="D2612" s="86" t="s">
        <v>1553</v>
      </c>
      <c r="E2612" s="91">
        <v>1</v>
      </c>
      <c r="F2612" s="86" t="s">
        <v>25</v>
      </c>
    </row>
    <row r="2613" spans="1:6" ht="15.75" thickBot="1">
      <c r="A2613" s="88">
        <v>4910</v>
      </c>
      <c r="B2613" s="85">
        <v>6023</v>
      </c>
      <c r="C2613" s="86" t="s">
        <v>1624</v>
      </c>
      <c r="D2613" s="86" t="s">
        <v>1584</v>
      </c>
      <c r="E2613" s="91">
        <v>1</v>
      </c>
      <c r="F2613" s="86" t="s">
        <v>25</v>
      </c>
    </row>
    <row r="2614" spans="1:6" ht="15.75" thickBot="1">
      <c r="A2614" s="88">
        <v>4651</v>
      </c>
      <c r="B2614" s="85">
        <v>6149</v>
      </c>
      <c r="C2614" s="86" t="s">
        <v>1644</v>
      </c>
      <c r="D2614" s="86" t="s">
        <v>1512</v>
      </c>
      <c r="E2614" s="91">
        <v>1</v>
      </c>
      <c r="F2614" s="86" t="s">
        <v>25</v>
      </c>
    </row>
    <row r="2615" spans="1:6" ht="15.75" thickBot="1">
      <c r="A2615" s="88">
        <v>4835</v>
      </c>
      <c r="B2615" s="85">
        <v>6005</v>
      </c>
      <c r="C2615" s="86" t="s">
        <v>1625</v>
      </c>
      <c r="D2615" s="86" t="s">
        <v>1503</v>
      </c>
      <c r="E2615" s="91">
        <v>1</v>
      </c>
      <c r="F2615" s="86" t="s">
        <v>25</v>
      </c>
    </row>
    <row r="2616" spans="1:6" ht="15.75" thickBot="1">
      <c r="A2616" s="88">
        <v>4816</v>
      </c>
      <c r="B2616" s="85">
        <v>6016</v>
      </c>
      <c r="C2616" s="86" t="s">
        <v>1624</v>
      </c>
      <c r="D2616" s="86" t="s">
        <v>1553</v>
      </c>
      <c r="E2616" s="91">
        <v>1</v>
      </c>
      <c r="F2616" s="86" t="s">
        <v>25</v>
      </c>
    </row>
    <row r="2617" spans="1:6" ht="15.75" thickBot="1">
      <c r="A2617" s="88">
        <v>4907</v>
      </c>
      <c r="B2617" s="85">
        <v>6210</v>
      </c>
      <c r="C2617" s="86" t="s">
        <v>1644</v>
      </c>
      <c r="D2617" s="86" t="s">
        <v>1532</v>
      </c>
      <c r="E2617" s="91">
        <v>1</v>
      </c>
      <c r="F2617" s="86" t="s">
        <v>25</v>
      </c>
    </row>
    <row r="2618" spans="1:6" ht="15.75" thickBot="1">
      <c r="A2618" s="88">
        <v>4743</v>
      </c>
      <c r="B2618" s="85">
        <v>6110</v>
      </c>
      <c r="C2618" s="86" t="s">
        <v>1645</v>
      </c>
      <c r="D2618" s="86" t="s">
        <v>1573</v>
      </c>
      <c r="E2618" s="91">
        <v>1</v>
      </c>
      <c r="F2618" s="86" t="s">
        <v>25</v>
      </c>
    </row>
    <row r="2619" spans="1:6" ht="15.75" thickBot="1">
      <c r="A2619" s="88">
        <v>4770</v>
      </c>
      <c r="B2619" s="85">
        <v>6148</v>
      </c>
      <c r="C2619" s="86" t="s">
        <v>1645</v>
      </c>
      <c r="D2619" s="86" t="s">
        <v>1489</v>
      </c>
      <c r="E2619" s="91">
        <v>1</v>
      </c>
      <c r="F2619" s="86" t="s">
        <v>25</v>
      </c>
    </row>
    <row r="2620" spans="1:6" ht="15.75" thickBot="1">
      <c r="A2620" s="88">
        <v>4909</v>
      </c>
      <c r="B2620" s="85">
        <v>6152</v>
      </c>
      <c r="C2620" s="86" t="s">
        <v>1645</v>
      </c>
      <c r="D2620" s="86" t="s">
        <v>1520</v>
      </c>
      <c r="E2620" s="91">
        <v>1</v>
      </c>
      <c r="F2620" s="86" t="s">
        <v>25</v>
      </c>
    </row>
    <row r="2621" spans="1:6" ht="15.75" thickBot="1">
      <c r="A2621" s="88">
        <v>5359</v>
      </c>
      <c r="B2621" s="85">
        <v>6210</v>
      </c>
      <c r="C2621" s="86" t="s">
        <v>1644</v>
      </c>
      <c r="D2621" s="86" t="s">
        <v>1487</v>
      </c>
      <c r="E2621" s="91">
        <v>1</v>
      </c>
      <c r="F2621" s="86" t="s">
        <v>25</v>
      </c>
    </row>
    <row r="2622" spans="1:6" ht="15.75" thickBot="1">
      <c r="A2622" s="88">
        <v>4764</v>
      </c>
      <c r="B2622" s="85">
        <v>6154</v>
      </c>
      <c r="C2622" s="86" t="s">
        <v>1644</v>
      </c>
      <c r="D2622" s="86" t="s">
        <v>1504</v>
      </c>
      <c r="E2622" s="91">
        <v>1</v>
      </c>
      <c r="F2622" s="86" t="s">
        <v>25</v>
      </c>
    </row>
    <row r="2623" spans="1:6" ht="15.75" thickBot="1">
      <c r="A2623" s="88">
        <v>4875</v>
      </c>
      <c r="B2623" s="85">
        <v>6101</v>
      </c>
      <c r="C2623" s="86" t="s">
        <v>1645</v>
      </c>
      <c r="D2623" s="86" t="s">
        <v>1585</v>
      </c>
      <c r="E2623" s="91">
        <v>1</v>
      </c>
      <c r="F2623" s="86" t="s">
        <v>25</v>
      </c>
    </row>
    <row r="2624" spans="1:6" ht="15.75" thickBot="1">
      <c r="A2624" s="88">
        <v>4901</v>
      </c>
      <c r="B2624" s="85">
        <v>6210</v>
      </c>
      <c r="C2624" s="86" t="s">
        <v>1644</v>
      </c>
      <c r="D2624" s="86" t="s">
        <v>1586</v>
      </c>
      <c r="E2624" s="91">
        <v>1</v>
      </c>
      <c r="F2624" s="86" t="s">
        <v>25</v>
      </c>
    </row>
    <row r="2625" spans="1:6" ht="15.75" thickBot="1">
      <c r="A2625" s="88">
        <v>6433</v>
      </c>
      <c r="B2625" s="85">
        <v>6010</v>
      </c>
      <c r="C2625" s="86" t="s">
        <v>1624</v>
      </c>
      <c r="D2625" s="86" t="s">
        <v>1490</v>
      </c>
      <c r="E2625" s="91">
        <v>1</v>
      </c>
      <c r="F2625" s="86" t="s">
        <v>25</v>
      </c>
    </row>
    <row r="2626" spans="1:6" ht="15.75" thickBot="1">
      <c r="A2626" s="88">
        <v>4768</v>
      </c>
      <c r="B2626" s="85">
        <v>6027</v>
      </c>
      <c r="C2626" s="86" t="s">
        <v>1624</v>
      </c>
      <c r="D2626" s="86" t="s">
        <v>1538</v>
      </c>
      <c r="E2626" s="91">
        <v>1</v>
      </c>
      <c r="F2626" s="86" t="s">
        <v>25</v>
      </c>
    </row>
    <row r="2627" spans="1:6" ht="15.75" thickBot="1">
      <c r="A2627" s="88">
        <v>4772</v>
      </c>
      <c r="B2627" s="85">
        <v>6111</v>
      </c>
      <c r="C2627" s="86" t="s">
        <v>1645</v>
      </c>
      <c r="D2627" s="86" t="s">
        <v>1577</v>
      </c>
      <c r="E2627" s="91">
        <v>1</v>
      </c>
      <c r="F2627" s="86" t="s">
        <v>25</v>
      </c>
    </row>
    <row r="2628" spans="1:6" ht="15.75" thickBot="1">
      <c r="A2628" s="88">
        <v>5537</v>
      </c>
      <c r="B2628" s="85">
        <v>6109</v>
      </c>
      <c r="C2628" s="86" t="s">
        <v>1645</v>
      </c>
      <c r="D2628" s="86" t="s">
        <v>1573</v>
      </c>
      <c r="E2628" s="91">
        <v>1</v>
      </c>
      <c r="F2628" s="86" t="s">
        <v>25</v>
      </c>
    </row>
    <row r="2629" spans="1:6" ht="15.75" thickBot="1">
      <c r="A2629" s="88">
        <v>4746</v>
      </c>
      <c r="B2629" s="85">
        <v>6168</v>
      </c>
      <c r="C2629" s="86" t="s">
        <v>1644</v>
      </c>
      <c r="D2629" s="86" t="s">
        <v>1527</v>
      </c>
      <c r="E2629" s="91">
        <v>1</v>
      </c>
      <c r="F2629" s="86" t="s">
        <v>25</v>
      </c>
    </row>
    <row r="2630" spans="1:6" ht="15.75" thickBot="1">
      <c r="A2630" s="88">
        <v>4893</v>
      </c>
      <c r="B2630" s="85">
        <v>6014</v>
      </c>
      <c r="C2630" s="86" t="s">
        <v>1624</v>
      </c>
      <c r="D2630" s="86" t="s">
        <v>1553</v>
      </c>
      <c r="E2630" s="91">
        <v>1</v>
      </c>
      <c r="F2630" s="86" t="s">
        <v>25</v>
      </c>
    </row>
    <row r="2631" spans="1:6" ht="15.75" thickBot="1">
      <c r="A2631" s="88">
        <v>4586</v>
      </c>
      <c r="B2631" s="85">
        <v>6025</v>
      </c>
      <c r="C2631" s="86" t="s">
        <v>1624</v>
      </c>
      <c r="D2631" s="86" t="s">
        <v>1587</v>
      </c>
      <c r="E2631" s="91">
        <v>1</v>
      </c>
      <c r="F2631" s="86" t="s">
        <v>25</v>
      </c>
    </row>
    <row r="2632" spans="1:6" ht="15.75" thickBot="1">
      <c r="A2632" s="88">
        <v>7219</v>
      </c>
      <c r="B2632" s="85">
        <v>6053</v>
      </c>
      <c r="C2632" s="86" t="s">
        <v>1625</v>
      </c>
      <c r="D2632" s="86" t="s">
        <v>1547</v>
      </c>
      <c r="E2632" s="91">
        <v>1</v>
      </c>
      <c r="F2632" s="86" t="s">
        <v>25</v>
      </c>
    </row>
    <row r="2633" spans="1:6" ht="15.75" thickBot="1">
      <c r="A2633" s="88">
        <v>4751</v>
      </c>
      <c r="B2633" s="85">
        <v>6152</v>
      </c>
      <c r="C2633" s="86" t="s">
        <v>1645</v>
      </c>
      <c r="D2633" s="86" t="s">
        <v>1520</v>
      </c>
      <c r="E2633" s="91">
        <v>1</v>
      </c>
      <c r="F2633" s="86" t="s">
        <v>25</v>
      </c>
    </row>
    <row r="2634" spans="1:6" ht="15.75" thickBot="1">
      <c r="A2634" s="88">
        <v>4880</v>
      </c>
      <c r="B2634" s="85">
        <v>6056</v>
      </c>
      <c r="C2634" s="86" t="s">
        <v>1625</v>
      </c>
      <c r="D2634" s="86" t="s">
        <v>1523</v>
      </c>
      <c r="E2634" s="91">
        <v>1</v>
      </c>
      <c r="F2634" s="86" t="s">
        <v>25</v>
      </c>
    </row>
    <row r="2635" spans="1:6" ht="15.75" thickBot="1">
      <c r="A2635" s="88">
        <v>4610</v>
      </c>
      <c r="B2635" s="85">
        <v>6018</v>
      </c>
      <c r="C2635" s="86" t="s">
        <v>1624</v>
      </c>
      <c r="D2635" s="86" t="s">
        <v>1517</v>
      </c>
      <c r="E2635" s="91">
        <v>1</v>
      </c>
      <c r="F2635" s="86" t="s">
        <v>25</v>
      </c>
    </row>
    <row r="2636" spans="1:6" ht="15.75" thickBot="1">
      <c r="A2636" s="88">
        <v>4860</v>
      </c>
      <c r="B2636" s="85">
        <v>6012</v>
      </c>
      <c r="C2636" s="86" t="s">
        <v>1624</v>
      </c>
      <c r="D2636" s="86" t="s">
        <v>1556</v>
      </c>
      <c r="E2636" s="91">
        <v>1</v>
      </c>
      <c r="F2636" s="86" t="s">
        <v>25</v>
      </c>
    </row>
    <row r="2637" spans="1:6" ht="15.75" thickBot="1">
      <c r="A2637" s="88">
        <v>5399</v>
      </c>
      <c r="B2637" s="85">
        <v>6150</v>
      </c>
      <c r="C2637" s="86" t="s">
        <v>1644</v>
      </c>
      <c r="D2637" s="86" t="s">
        <v>1588</v>
      </c>
      <c r="E2637" s="91">
        <v>1</v>
      </c>
      <c r="F2637" s="86" t="s">
        <v>25</v>
      </c>
    </row>
    <row r="2638" spans="1:6" ht="15.75" thickBot="1">
      <c r="A2638" s="88">
        <v>4730</v>
      </c>
      <c r="B2638" s="85">
        <v>6021</v>
      </c>
      <c r="C2638" s="86" t="s">
        <v>1624</v>
      </c>
      <c r="D2638" s="86" t="s">
        <v>1589</v>
      </c>
      <c r="E2638" s="91">
        <v>1</v>
      </c>
      <c r="F2638" s="86" t="s">
        <v>25</v>
      </c>
    </row>
    <row r="2639" spans="1:6" ht="15.75" thickBot="1">
      <c r="A2639" s="88">
        <v>8073</v>
      </c>
      <c r="B2639" s="85">
        <v>6061</v>
      </c>
      <c r="C2639" s="86" t="s">
        <v>1624</v>
      </c>
      <c r="D2639" s="86" t="s">
        <v>1562</v>
      </c>
      <c r="E2639" s="91">
        <v>1</v>
      </c>
      <c r="F2639" s="86" t="s">
        <v>25</v>
      </c>
    </row>
    <row r="2640" spans="1:6" ht="15.75" thickBot="1">
      <c r="A2640" s="88">
        <v>4847</v>
      </c>
      <c r="B2640" s="85">
        <v>6530</v>
      </c>
      <c r="C2640" s="86" t="s">
        <v>1649</v>
      </c>
      <c r="D2640" s="86" t="s">
        <v>1558</v>
      </c>
      <c r="E2640" s="91">
        <v>3</v>
      </c>
      <c r="F2640" s="86" t="s">
        <v>25</v>
      </c>
    </row>
    <row r="2641" spans="1:6" ht="15.75" thickBot="1">
      <c r="A2641" s="88">
        <v>4776</v>
      </c>
      <c r="B2641" s="85">
        <v>6230</v>
      </c>
      <c r="C2641" s="86" t="s">
        <v>1621</v>
      </c>
      <c r="D2641" s="86" t="s">
        <v>1530</v>
      </c>
      <c r="E2641" s="91">
        <v>2</v>
      </c>
      <c r="F2641" s="86" t="s">
        <v>25</v>
      </c>
    </row>
    <row r="2642" spans="1:6" ht="15.75" thickBot="1">
      <c r="A2642" s="88">
        <v>5605</v>
      </c>
      <c r="B2642" s="85">
        <v>6053</v>
      </c>
      <c r="C2642" s="86" t="s">
        <v>1625</v>
      </c>
      <c r="D2642" s="86" t="s">
        <v>1547</v>
      </c>
      <c r="E2642" s="91">
        <v>1</v>
      </c>
      <c r="F2642" s="86" t="s">
        <v>25</v>
      </c>
    </row>
    <row r="2643" spans="1:6" ht="15.75" thickBot="1">
      <c r="A2643" s="88">
        <v>4653</v>
      </c>
      <c r="B2643" s="85">
        <v>6215</v>
      </c>
      <c r="C2643" s="86" t="s">
        <v>1644</v>
      </c>
      <c r="D2643" s="86" t="s">
        <v>1590</v>
      </c>
      <c r="E2643" s="91">
        <v>5</v>
      </c>
      <c r="F2643" s="86" t="s">
        <v>25</v>
      </c>
    </row>
    <row r="2644" spans="1:6" ht="15.75" thickBot="1">
      <c r="A2644" s="88">
        <v>4612</v>
      </c>
      <c r="B2644" s="85">
        <v>6076</v>
      </c>
      <c r="C2644" s="86" t="s">
        <v>1625</v>
      </c>
      <c r="D2644" s="86" t="s">
        <v>1543</v>
      </c>
      <c r="E2644" s="91">
        <v>1</v>
      </c>
      <c r="F2644" s="86" t="s">
        <v>25</v>
      </c>
    </row>
    <row r="2645" spans="1:6" ht="15.75" thickBot="1">
      <c r="A2645" s="88">
        <v>4758</v>
      </c>
      <c r="B2645" s="85">
        <v>6152</v>
      </c>
      <c r="C2645" s="86" t="s">
        <v>1645</v>
      </c>
      <c r="D2645" s="86" t="s">
        <v>1520</v>
      </c>
      <c r="E2645" s="91">
        <v>1</v>
      </c>
      <c r="F2645" s="86" t="s">
        <v>25</v>
      </c>
    </row>
    <row r="2646" spans="1:6" ht="15.75" thickBot="1">
      <c r="A2646" s="88">
        <v>5401</v>
      </c>
      <c r="B2646" s="85">
        <v>6150</v>
      </c>
      <c r="C2646" s="86" t="s">
        <v>1644</v>
      </c>
      <c r="D2646" s="86" t="s">
        <v>1591</v>
      </c>
      <c r="E2646" s="91">
        <v>1</v>
      </c>
      <c r="F2646" s="86" t="s">
        <v>25</v>
      </c>
    </row>
    <row r="2647" spans="1:6" ht="15.75" thickBot="1">
      <c r="A2647" s="88">
        <v>6431</v>
      </c>
      <c r="B2647" s="85">
        <v>6164</v>
      </c>
      <c r="C2647" s="86" t="s">
        <v>1644</v>
      </c>
      <c r="D2647" s="86" t="s">
        <v>1592</v>
      </c>
      <c r="E2647" s="91">
        <v>1</v>
      </c>
      <c r="F2647" s="86" t="s">
        <v>25</v>
      </c>
    </row>
    <row r="2648" spans="1:6" ht="15.75" thickBot="1">
      <c r="A2648" s="88">
        <v>5889</v>
      </c>
      <c r="B2648" s="85">
        <v>6154</v>
      </c>
      <c r="C2648" s="86" t="s">
        <v>1644</v>
      </c>
      <c r="D2648" s="86" t="s">
        <v>1593</v>
      </c>
      <c r="E2648" s="91">
        <v>1</v>
      </c>
      <c r="F2648" s="86" t="s">
        <v>25</v>
      </c>
    </row>
    <row r="2649" spans="1:6" ht="15.75" thickBot="1">
      <c r="A2649" s="88">
        <v>5342</v>
      </c>
      <c r="B2649" s="85">
        <v>6065</v>
      </c>
      <c r="C2649" s="86" t="s">
        <v>1624</v>
      </c>
      <c r="D2649" s="86" t="s">
        <v>1566</v>
      </c>
      <c r="E2649" s="91">
        <v>1</v>
      </c>
      <c r="F2649" s="86" t="s">
        <v>25</v>
      </c>
    </row>
    <row r="2650" spans="1:6" ht="15.75" thickBot="1">
      <c r="A2650" s="88">
        <v>8064</v>
      </c>
      <c r="B2650" s="85">
        <v>6019</v>
      </c>
      <c r="C2650" s="86" t="s">
        <v>1624</v>
      </c>
      <c r="D2650" s="86" t="s">
        <v>1594</v>
      </c>
      <c r="E2650" s="91">
        <v>1</v>
      </c>
      <c r="F2650" s="86" t="s">
        <v>25</v>
      </c>
    </row>
    <row r="2651" spans="1:6" ht="15.75" thickBot="1">
      <c r="A2651" s="88">
        <v>4774</v>
      </c>
      <c r="B2651" s="85">
        <v>6230</v>
      </c>
      <c r="C2651" s="86" t="s">
        <v>1621</v>
      </c>
      <c r="D2651" s="86" t="s">
        <v>1595</v>
      </c>
      <c r="E2651" s="91">
        <v>2</v>
      </c>
      <c r="F2651" s="86" t="s">
        <v>25</v>
      </c>
    </row>
    <row r="2652" spans="1:6" ht="15.75" thickBot="1">
      <c r="A2652" s="88">
        <v>4876</v>
      </c>
      <c r="B2652" s="85">
        <v>6152</v>
      </c>
      <c r="C2652" s="86" t="s">
        <v>1645</v>
      </c>
      <c r="D2652" s="86" t="s">
        <v>1494</v>
      </c>
      <c r="E2652" s="91">
        <v>1</v>
      </c>
      <c r="F2652" s="86" t="s">
        <v>25</v>
      </c>
    </row>
    <row r="2653" spans="1:6" ht="15.75" thickBot="1">
      <c r="A2653" s="88">
        <v>4815</v>
      </c>
      <c r="B2653" s="85">
        <v>6062</v>
      </c>
      <c r="C2653" s="86" t="s">
        <v>1625</v>
      </c>
      <c r="D2653" s="86" t="s">
        <v>1547</v>
      </c>
      <c r="E2653" s="91">
        <v>1</v>
      </c>
      <c r="F2653" s="86" t="s">
        <v>25</v>
      </c>
    </row>
    <row r="2654" spans="1:6" ht="15.75" thickBot="1">
      <c r="A2654" s="88">
        <v>4833</v>
      </c>
      <c r="B2654" s="85">
        <v>6056</v>
      </c>
      <c r="C2654" s="86" t="s">
        <v>1625</v>
      </c>
      <c r="D2654" s="86" t="s">
        <v>1596</v>
      </c>
      <c r="E2654" s="91">
        <v>1</v>
      </c>
      <c r="F2654" s="86" t="s">
        <v>25</v>
      </c>
    </row>
    <row r="2655" spans="1:6" ht="15.75" thickBot="1">
      <c r="A2655" s="88">
        <v>4677</v>
      </c>
      <c r="B2655" s="85">
        <v>6009</v>
      </c>
      <c r="C2655" s="86" t="s">
        <v>1624</v>
      </c>
      <c r="D2655" s="86" t="s">
        <v>1597</v>
      </c>
      <c r="E2655" s="91">
        <v>1</v>
      </c>
      <c r="F2655" s="86" t="s">
        <v>25</v>
      </c>
    </row>
    <row r="2656" spans="1:6" ht="15.75" thickBot="1">
      <c r="A2656" s="88">
        <v>4629</v>
      </c>
      <c r="B2656" s="85">
        <v>6159</v>
      </c>
      <c r="C2656" s="86" t="s">
        <v>1644</v>
      </c>
      <c r="D2656" s="86" t="s">
        <v>1565</v>
      </c>
      <c r="E2656" s="91">
        <v>1</v>
      </c>
      <c r="F2656" s="86" t="s">
        <v>25</v>
      </c>
    </row>
    <row r="2657" spans="1:6" ht="15.75" thickBot="1">
      <c r="A2657" s="88">
        <v>26123</v>
      </c>
      <c r="B2657" s="85">
        <v>6163</v>
      </c>
      <c r="C2657" s="86" t="s">
        <v>1644</v>
      </c>
      <c r="D2657" s="86" t="s">
        <v>1598</v>
      </c>
      <c r="E2657" s="91">
        <v>1</v>
      </c>
      <c r="F2657" s="86" t="s">
        <v>25</v>
      </c>
    </row>
    <row r="2658" spans="1:6" ht="15.75" thickBot="1">
      <c r="A2658" s="88">
        <v>4678</v>
      </c>
      <c r="B2658" s="85">
        <v>6009</v>
      </c>
      <c r="C2658" s="86" t="s">
        <v>1624</v>
      </c>
      <c r="D2658" s="86" t="s">
        <v>1597</v>
      </c>
      <c r="E2658" s="91">
        <v>1</v>
      </c>
      <c r="F2658" s="86" t="s">
        <v>25</v>
      </c>
    </row>
    <row r="2659" spans="1:6" ht="15.75" thickBot="1">
      <c r="A2659" s="88">
        <v>23585</v>
      </c>
      <c r="B2659" s="85">
        <v>6018</v>
      </c>
      <c r="C2659" s="86" t="s">
        <v>1624</v>
      </c>
      <c r="D2659" s="86" t="s">
        <v>1599</v>
      </c>
      <c r="E2659" s="91">
        <v>1</v>
      </c>
      <c r="F2659" s="86" t="s">
        <v>25</v>
      </c>
    </row>
    <row r="2660" spans="1:6" ht="15.75" thickBot="1">
      <c r="A2660" s="88">
        <v>4853</v>
      </c>
      <c r="B2660" s="85">
        <v>6160</v>
      </c>
      <c r="C2660" s="86" t="s">
        <v>1644</v>
      </c>
      <c r="D2660" s="86" t="s">
        <v>1565</v>
      </c>
      <c r="E2660" s="91">
        <v>1</v>
      </c>
      <c r="F2660" s="86" t="s">
        <v>25</v>
      </c>
    </row>
    <row r="2661" spans="1:6" ht="15.75" thickBot="1">
      <c r="A2661" s="88">
        <v>4896</v>
      </c>
      <c r="B2661" s="85">
        <v>6312</v>
      </c>
      <c r="C2661" s="86" t="s">
        <v>1646</v>
      </c>
      <c r="D2661" s="86" t="s">
        <v>1580</v>
      </c>
      <c r="E2661" s="91">
        <v>5</v>
      </c>
      <c r="F2661" s="86" t="s">
        <v>25</v>
      </c>
    </row>
    <row r="2662" spans="1:6" ht="15.75" thickBot="1">
      <c r="A2662" s="88">
        <v>4644</v>
      </c>
      <c r="B2662" s="85">
        <v>6053</v>
      </c>
      <c r="C2662" s="86" t="s">
        <v>1625</v>
      </c>
      <c r="D2662" s="86" t="s">
        <v>1547</v>
      </c>
      <c r="E2662" s="91">
        <v>1</v>
      </c>
      <c r="F2662" s="86" t="s">
        <v>25</v>
      </c>
    </row>
    <row r="2663" spans="1:6" ht="15.75" thickBot="1">
      <c r="A2663" s="88">
        <v>4707</v>
      </c>
      <c r="B2663" s="85">
        <v>6012</v>
      </c>
      <c r="C2663" s="86" t="s">
        <v>1624</v>
      </c>
      <c r="D2663" s="86" t="s">
        <v>1556</v>
      </c>
      <c r="E2663" s="91">
        <v>1</v>
      </c>
      <c r="F2663" s="86" t="s">
        <v>25</v>
      </c>
    </row>
    <row r="2664" spans="1:6" ht="15.75" thickBot="1">
      <c r="A2664" s="88">
        <v>4854</v>
      </c>
      <c r="B2664" s="85">
        <v>6168</v>
      </c>
      <c r="C2664" s="86" t="s">
        <v>1644</v>
      </c>
      <c r="D2664" s="86" t="s">
        <v>1519</v>
      </c>
      <c r="E2664" s="91">
        <v>1</v>
      </c>
      <c r="F2664" s="86" t="s">
        <v>25</v>
      </c>
    </row>
    <row r="2665" spans="1:6" ht="15.75" thickBot="1">
      <c r="A2665" s="88">
        <v>4622</v>
      </c>
      <c r="B2665" s="85">
        <v>6007</v>
      </c>
      <c r="C2665" s="86" t="s">
        <v>1625</v>
      </c>
      <c r="D2665" s="86" t="s">
        <v>1600</v>
      </c>
      <c r="E2665" s="91">
        <v>1</v>
      </c>
      <c r="F2665" s="86" t="s">
        <v>25</v>
      </c>
    </row>
    <row r="2666" spans="1:6" ht="15.75" thickBot="1">
      <c r="A2666" s="88">
        <v>5410</v>
      </c>
      <c r="B2666" s="85">
        <v>6005</v>
      </c>
      <c r="C2666" s="86" t="s">
        <v>1625</v>
      </c>
      <c r="D2666" s="86" t="s">
        <v>1503</v>
      </c>
      <c r="E2666" s="91">
        <v>1</v>
      </c>
      <c r="F2666" s="86" t="s">
        <v>25</v>
      </c>
    </row>
    <row r="2667" spans="1:6" ht="15.75" thickBot="1">
      <c r="A2667" s="88">
        <v>4676</v>
      </c>
      <c r="B2667" s="85">
        <v>6110</v>
      </c>
      <c r="C2667" s="86" t="s">
        <v>1645</v>
      </c>
      <c r="D2667" s="86" t="s">
        <v>1513</v>
      </c>
      <c r="E2667" s="91">
        <v>1</v>
      </c>
      <c r="F2667" s="86" t="s">
        <v>25</v>
      </c>
    </row>
    <row r="2668" spans="1:6" ht="15.75" thickBot="1">
      <c r="A2668" s="88">
        <v>4745</v>
      </c>
      <c r="B2668" s="85">
        <v>6050</v>
      </c>
      <c r="C2668" s="86" t="s">
        <v>1625</v>
      </c>
      <c r="D2668" s="86" t="s">
        <v>1542</v>
      </c>
      <c r="E2668" s="91">
        <v>1</v>
      </c>
      <c r="F2668" s="86" t="s">
        <v>25</v>
      </c>
    </row>
    <row r="2669" spans="1:6" ht="15.75" thickBot="1">
      <c r="A2669" s="88">
        <v>4636</v>
      </c>
      <c r="B2669" s="85">
        <v>6060</v>
      </c>
      <c r="C2669" s="86" t="s">
        <v>1624</v>
      </c>
      <c r="D2669" s="86" t="s">
        <v>1529</v>
      </c>
      <c r="E2669" s="91">
        <v>1</v>
      </c>
      <c r="F2669" s="86" t="s">
        <v>25</v>
      </c>
    </row>
    <row r="2670" spans="1:6" ht="15.75" thickBot="1">
      <c r="A2670" s="88">
        <v>27039</v>
      </c>
      <c r="B2670" s="85">
        <v>6158</v>
      </c>
      <c r="C2670" s="86" t="s">
        <v>1644</v>
      </c>
      <c r="D2670" s="86" t="s">
        <v>1536</v>
      </c>
      <c r="E2670" s="91">
        <v>1</v>
      </c>
      <c r="F2670" s="86" t="s">
        <v>25</v>
      </c>
    </row>
    <row r="2671" spans="1:6" ht="15.75" thickBot="1">
      <c r="A2671" s="88">
        <v>4608</v>
      </c>
      <c r="B2671" s="85">
        <v>6395</v>
      </c>
      <c r="C2671" s="86" t="s">
        <v>1647</v>
      </c>
      <c r="D2671" s="86" t="s">
        <v>1601</v>
      </c>
      <c r="E2671" s="91">
        <v>5</v>
      </c>
      <c r="F2671" s="86" t="s">
        <v>25</v>
      </c>
    </row>
    <row r="2672" spans="1:6" ht="15.75" thickBot="1">
      <c r="A2672" s="88">
        <v>4680</v>
      </c>
      <c r="B2672" s="85">
        <v>6018</v>
      </c>
      <c r="C2672" s="86" t="s">
        <v>1624</v>
      </c>
      <c r="D2672" s="86" t="s">
        <v>1517</v>
      </c>
      <c r="E2672" s="91">
        <v>1</v>
      </c>
      <c r="F2672" s="86" t="s">
        <v>25</v>
      </c>
    </row>
    <row r="2673" spans="1:6" ht="15.75" thickBot="1">
      <c r="A2673" s="88">
        <v>5298</v>
      </c>
      <c r="B2673" s="85">
        <v>6053</v>
      </c>
      <c r="C2673" s="86" t="s">
        <v>1625</v>
      </c>
      <c r="D2673" s="86" t="s">
        <v>1547</v>
      </c>
      <c r="E2673" s="91">
        <v>1</v>
      </c>
      <c r="F2673" s="86" t="s">
        <v>25</v>
      </c>
    </row>
    <row r="2674" spans="1:6" ht="15.75" thickBot="1">
      <c r="A2674" s="88">
        <v>4827</v>
      </c>
      <c r="B2674" s="85">
        <v>6008</v>
      </c>
      <c r="C2674" s="86" t="s">
        <v>1624</v>
      </c>
      <c r="D2674" s="86" t="s">
        <v>1533</v>
      </c>
      <c r="E2674" s="91">
        <v>1</v>
      </c>
      <c r="F2674" s="86" t="s">
        <v>25</v>
      </c>
    </row>
    <row r="2675" spans="1:6" ht="15.75" thickBot="1">
      <c r="A2675" s="88">
        <v>4829</v>
      </c>
      <c r="B2675" s="85">
        <v>6006</v>
      </c>
      <c r="C2675" s="86" t="s">
        <v>1625</v>
      </c>
      <c r="D2675" s="86" t="s">
        <v>1510</v>
      </c>
      <c r="E2675" s="91">
        <v>1</v>
      </c>
      <c r="F2675" s="86" t="s">
        <v>25</v>
      </c>
    </row>
    <row r="2676" spans="1:6" ht="15.75" thickBot="1">
      <c r="A2676" s="88">
        <v>4830</v>
      </c>
      <c r="B2676" s="85">
        <v>6055</v>
      </c>
      <c r="C2676" s="86" t="s">
        <v>1625</v>
      </c>
      <c r="D2676" s="86" t="s">
        <v>1523</v>
      </c>
      <c r="E2676" s="91">
        <v>1</v>
      </c>
      <c r="F2676" s="86" t="s">
        <v>25</v>
      </c>
    </row>
    <row r="2677" spans="1:6" ht="15.75" thickBot="1">
      <c r="A2677" s="88">
        <v>4858</v>
      </c>
      <c r="B2677" s="85">
        <v>6102</v>
      </c>
      <c r="C2677" s="86" t="s">
        <v>1645</v>
      </c>
      <c r="D2677" s="86" t="s">
        <v>1509</v>
      </c>
      <c r="E2677" s="91">
        <v>1</v>
      </c>
      <c r="F2677" s="86" t="s">
        <v>25</v>
      </c>
    </row>
    <row r="2678" spans="1:6" ht="15.75" thickBot="1">
      <c r="A2678" s="88">
        <v>26612</v>
      </c>
      <c r="B2678" s="85">
        <v>6102</v>
      </c>
      <c r="C2678" s="86" t="s">
        <v>1645</v>
      </c>
      <c r="D2678" s="86" t="s">
        <v>1509</v>
      </c>
      <c r="E2678" s="91">
        <v>1</v>
      </c>
      <c r="F2678" s="86" t="s">
        <v>25</v>
      </c>
    </row>
    <row r="2679" spans="1:6" ht="15.75" thickBot="1">
      <c r="A2679" s="88">
        <v>4582</v>
      </c>
      <c r="B2679" s="85">
        <v>6102</v>
      </c>
      <c r="C2679" s="86" t="s">
        <v>1645</v>
      </c>
      <c r="D2679" s="86" t="s">
        <v>1509</v>
      </c>
      <c r="E2679" s="91">
        <v>1</v>
      </c>
      <c r="F2679" s="86" t="s">
        <v>25</v>
      </c>
    </row>
    <row r="2680" spans="1:6" ht="15.75" thickBot="1">
      <c r="A2680" s="88">
        <v>4836</v>
      </c>
      <c r="B2680" s="85">
        <v>6050</v>
      </c>
      <c r="C2680" s="86" t="s">
        <v>1625</v>
      </c>
      <c r="D2680" s="86" t="s">
        <v>1542</v>
      </c>
      <c r="E2680" s="91">
        <v>1</v>
      </c>
      <c r="F2680" s="86" t="s">
        <v>25</v>
      </c>
    </row>
    <row r="2681" spans="1:6" ht="15.75" thickBot="1">
      <c r="A2681" s="88">
        <v>27918</v>
      </c>
      <c r="B2681" s="85">
        <v>6010</v>
      </c>
      <c r="C2681" s="86" t="s">
        <v>1624</v>
      </c>
      <c r="D2681" s="86" t="s">
        <v>1490</v>
      </c>
      <c r="E2681" s="91">
        <v>1</v>
      </c>
      <c r="F2681" s="86" t="s">
        <v>25</v>
      </c>
    </row>
    <row r="2682" spans="1:6" ht="15.75" thickBot="1">
      <c r="A2682" s="88">
        <v>26827</v>
      </c>
      <c r="B2682" s="85">
        <v>6005</v>
      </c>
      <c r="C2682" s="86" t="s">
        <v>1625</v>
      </c>
      <c r="D2682" s="86" t="s">
        <v>1503</v>
      </c>
      <c r="E2682" s="91">
        <v>1</v>
      </c>
      <c r="F2682" s="86" t="s">
        <v>25</v>
      </c>
    </row>
    <row r="2683" spans="1:6" ht="15.75" thickBot="1">
      <c r="A2683" s="88">
        <v>4642</v>
      </c>
      <c r="B2683" s="85">
        <v>6111</v>
      </c>
      <c r="C2683" s="86" t="s">
        <v>1645</v>
      </c>
      <c r="D2683" s="86" t="s">
        <v>1602</v>
      </c>
      <c r="E2683" s="91">
        <v>1</v>
      </c>
      <c r="F2683" s="86" t="s">
        <v>25</v>
      </c>
    </row>
    <row r="2684" spans="1:6" ht="15.75" thickBot="1">
      <c r="A2684" s="88">
        <v>23590</v>
      </c>
      <c r="B2684" s="85">
        <v>6164</v>
      </c>
      <c r="C2684" s="86" t="s">
        <v>1644</v>
      </c>
      <c r="D2684" s="86" t="s">
        <v>1592</v>
      </c>
      <c r="E2684" s="91">
        <v>1</v>
      </c>
      <c r="F2684" s="86" t="s">
        <v>25</v>
      </c>
    </row>
    <row r="2685" spans="1:6" ht="15.75" thickBot="1">
      <c r="A2685" s="88">
        <v>4699</v>
      </c>
      <c r="B2685" s="85">
        <v>6023</v>
      </c>
      <c r="C2685" s="86" t="s">
        <v>1624</v>
      </c>
      <c r="D2685" s="86" t="s">
        <v>1584</v>
      </c>
      <c r="E2685" s="91">
        <v>1</v>
      </c>
      <c r="F2685" s="86" t="s">
        <v>25</v>
      </c>
    </row>
    <row r="2686" spans="1:6" ht="15.75" thickBot="1">
      <c r="A2686" s="88">
        <v>5469</v>
      </c>
      <c r="B2686" s="85">
        <v>6030</v>
      </c>
      <c r="C2686" s="86" t="s">
        <v>1624</v>
      </c>
      <c r="D2686" s="86" t="s">
        <v>1582</v>
      </c>
      <c r="E2686" s="91">
        <v>1</v>
      </c>
      <c r="F2686" s="86" t="s">
        <v>25</v>
      </c>
    </row>
    <row r="2687" spans="1:6" ht="15.75" thickBot="1">
      <c r="A2687" s="88">
        <v>4652</v>
      </c>
      <c r="B2687" s="85">
        <v>6239</v>
      </c>
      <c r="C2687" s="86" t="s">
        <v>1621</v>
      </c>
      <c r="D2687" s="86" t="s">
        <v>1603</v>
      </c>
      <c r="E2687" s="91">
        <v>5</v>
      </c>
      <c r="F2687" s="86" t="s">
        <v>25</v>
      </c>
    </row>
    <row r="2688" spans="1:6" ht="15.75" thickBot="1">
      <c r="A2688" s="88">
        <v>4844</v>
      </c>
      <c r="B2688" s="85">
        <v>6056</v>
      </c>
      <c r="C2688" s="86" t="s">
        <v>1625</v>
      </c>
      <c r="D2688" s="86" t="s">
        <v>1523</v>
      </c>
      <c r="E2688" s="91">
        <v>1</v>
      </c>
      <c r="F2688" s="86" t="s">
        <v>25</v>
      </c>
    </row>
    <row r="2689" spans="1:6" ht="15.75" thickBot="1">
      <c r="A2689" s="88">
        <v>4870</v>
      </c>
      <c r="B2689" s="85">
        <v>6076</v>
      </c>
      <c r="C2689" s="86" t="s">
        <v>1625</v>
      </c>
      <c r="D2689" s="86" t="s">
        <v>1543</v>
      </c>
      <c r="E2689" s="91">
        <v>1</v>
      </c>
      <c r="F2689" s="86" t="s">
        <v>25</v>
      </c>
    </row>
    <row r="2690" spans="1:6" ht="15.75" thickBot="1">
      <c r="A2690" s="88">
        <v>4619</v>
      </c>
      <c r="B2690" s="85">
        <v>6225</v>
      </c>
      <c r="C2690" s="86" t="s">
        <v>1621</v>
      </c>
      <c r="D2690" s="86" t="s">
        <v>1604</v>
      </c>
      <c r="E2690" s="91">
        <v>4</v>
      </c>
      <c r="F2690" s="86" t="s">
        <v>25</v>
      </c>
    </row>
    <row r="2691" spans="1:6" ht="15.75" thickBot="1">
      <c r="A2691" s="88">
        <v>4618</v>
      </c>
      <c r="B2691" s="85">
        <v>6430</v>
      </c>
      <c r="C2691" s="86" t="s">
        <v>1648</v>
      </c>
      <c r="D2691" s="86" t="s">
        <v>1552</v>
      </c>
      <c r="E2691" s="91">
        <v>3</v>
      </c>
      <c r="F2691" s="86" t="s">
        <v>25</v>
      </c>
    </row>
    <row r="2692" spans="1:6" ht="15.75" thickBot="1">
      <c r="A2692" s="88">
        <v>4869</v>
      </c>
      <c r="B2692" s="85">
        <v>6430</v>
      </c>
      <c r="C2692" s="86" t="s">
        <v>1648</v>
      </c>
      <c r="D2692" s="86" t="s">
        <v>1552</v>
      </c>
      <c r="E2692" s="91">
        <v>3</v>
      </c>
      <c r="F2692" s="86" t="s">
        <v>25</v>
      </c>
    </row>
    <row r="2693" spans="1:6" ht="15.75" thickBot="1">
      <c r="A2693" s="88">
        <v>4761</v>
      </c>
      <c r="B2693" s="85">
        <v>6163</v>
      </c>
      <c r="C2693" s="86" t="s">
        <v>1644</v>
      </c>
      <c r="D2693" s="86" t="s">
        <v>1491</v>
      </c>
      <c r="E2693" s="91">
        <v>1</v>
      </c>
      <c r="F2693" s="86" t="s">
        <v>25</v>
      </c>
    </row>
    <row r="2694" spans="1:6" ht="15.75" thickBot="1">
      <c r="A2694" s="88">
        <v>4587</v>
      </c>
      <c r="B2694" s="85">
        <v>6076</v>
      </c>
      <c r="C2694" s="86" t="s">
        <v>1625</v>
      </c>
      <c r="D2694" s="86" t="s">
        <v>1543</v>
      </c>
      <c r="E2694" s="91">
        <v>1</v>
      </c>
      <c r="F2694" s="86" t="s">
        <v>25</v>
      </c>
    </row>
    <row r="2695" spans="1:6" ht="15.75" thickBot="1">
      <c r="A2695" s="88">
        <v>4620</v>
      </c>
      <c r="B2695" s="85">
        <v>6007</v>
      </c>
      <c r="C2695" s="86" t="s">
        <v>1624</v>
      </c>
      <c r="D2695" s="86" t="s">
        <v>1553</v>
      </c>
      <c r="E2695" s="91">
        <v>1</v>
      </c>
      <c r="F2695" s="86" t="s">
        <v>25</v>
      </c>
    </row>
    <row r="2696" spans="1:6" ht="15.75" thickBot="1">
      <c r="A2696" s="88">
        <v>4616</v>
      </c>
      <c r="B2696" s="85">
        <v>6064</v>
      </c>
      <c r="C2696" s="86" t="s">
        <v>1624</v>
      </c>
      <c r="D2696" s="86" t="s">
        <v>1574</v>
      </c>
      <c r="E2696" s="91">
        <v>1</v>
      </c>
      <c r="F2696" s="86" t="s">
        <v>25</v>
      </c>
    </row>
    <row r="2697" spans="1:6" ht="15.75" thickBot="1">
      <c r="A2697" s="88">
        <v>5983</v>
      </c>
      <c r="B2697" s="85">
        <v>6030</v>
      </c>
      <c r="C2697" s="86" t="s">
        <v>1624</v>
      </c>
      <c r="D2697" s="86" t="s">
        <v>1582</v>
      </c>
      <c r="E2697" s="91">
        <v>1</v>
      </c>
      <c r="F2697" s="86" t="s">
        <v>25</v>
      </c>
    </row>
    <row r="2698" spans="1:6" ht="15.75" thickBot="1">
      <c r="A2698" s="88">
        <v>4922</v>
      </c>
      <c r="B2698" s="85">
        <v>6065</v>
      </c>
      <c r="C2698" s="86" t="s">
        <v>1624</v>
      </c>
      <c r="D2698" s="86" t="s">
        <v>1566</v>
      </c>
      <c r="E2698" s="91">
        <v>1</v>
      </c>
      <c r="F2698" s="86" t="s">
        <v>25</v>
      </c>
    </row>
    <row r="2699" spans="1:6" ht="15.75" thickBot="1">
      <c r="A2699" s="88">
        <v>4646</v>
      </c>
      <c r="B2699" s="85">
        <v>6315</v>
      </c>
      <c r="C2699" s="86" t="s">
        <v>1646</v>
      </c>
      <c r="D2699" s="86" t="s">
        <v>1605</v>
      </c>
      <c r="E2699" s="91">
        <v>5</v>
      </c>
      <c r="F2699" s="86" t="s">
        <v>25</v>
      </c>
    </row>
    <row r="2700" spans="1:6" ht="15.75" thickBot="1">
      <c r="A2700" s="88">
        <v>4624</v>
      </c>
      <c r="B2700" s="85">
        <v>6230</v>
      </c>
      <c r="C2700" s="86" t="s">
        <v>1621</v>
      </c>
      <c r="D2700" s="86" t="s">
        <v>1530</v>
      </c>
      <c r="E2700" s="91">
        <v>2</v>
      </c>
      <c r="F2700" s="86" t="s">
        <v>25</v>
      </c>
    </row>
    <row r="2701" spans="1:6" ht="15.75" thickBot="1">
      <c r="A2701" s="88">
        <v>4650</v>
      </c>
      <c r="B2701" s="85">
        <v>6011</v>
      </c>
      <c r="C2701" s="86" t="s">
        <v>1624</v>
      </c>
      <c r="D2701" s="86" t="s">
        <v>1606</v>
      </c>
      <c r="E2701" s="91">
        <v>1</v>
      </c>
      <c r="F2701" s="86" t="s">
        <v>25</v>
      </c>
    </row>
    <row r="2702" spans="1:6" ht="15.75" thickBot="1">
      <c r="A2702" s="88">
        <v>5476</v>
      </c>
      <c r="B2702" s="85">
        <v>6210</v>
      </c>
      <c r="C2702" s="86" t="s">
        <v>1644</v>
      </c>
      <c r="D2702" s="86" t="s">
        <v>1532</v>
      </c>
      <c r="E2702" s="91">
        <v>1</v>
      </c>
      <c r="F2702" s="86" t="s">
        <v>25</v>
      </c>
    </row>
    <row r="2703" spans="1:6" ht="15.75" thickBot="1">
      <c r="A2703" s="88">
        <v>4856</v>
      </c>
      <c r="B2703" s="85">
        <v>6101</v>
      </c>
      <c r="C2703" s="86" t="s">
        <v>1645</v>
      </c>
      <c r="D2703" s="86" t="s">
        <v>1585</v>
      </c>
      <c r="E2703" s="91">
        <v>1</v>
      </c>
      <c r="F2703" s="86" t="s">
        <v>25</v>
      </c>
    </row>
    <row r="2704" spans="1:6" ht="15.75" thickBot="1">
      <c r="A2704" s="88">
        <v>4598</v>
      </c>
      <c r="B2704" s="85">
        <v>6056</v>
      </c>
      <c r="C2704" s="86" t="s">
        <v>1625</v>
      </c>
      <c r="D2704" s="86" t="s">
        <v>1607</v>
      </c>
      <c r="E2704" s="91">
        <v>1</v>
      </c>
      <c r="F2704" s="86" t="s">
        <v>25</v>
      </c>
    </row>
    <row r="2705" spans="1:6" ht="15.75" thickBot="1">
      <c r="A2705" s="88">
        <v>4695</v>
      </c>
      <c r="B2705" s="85">
        <v>6718</v>
      </c>
      <c r="C2705" s="86" t="s">
        <v>1651</v>
      </c>
      <c r="D2705" s="86" t="s">
        <v>1608</v>
      </c>
      <c r="E2705" s="91">
        <v>6</v>
      </c>
      <c r="F2705" s="86" t="s">
        <v>25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6A40A-276B-46E3-A09B-536794F31662}">
  <sheetPr codeName="Sheet16">
    <tabColor rgb="FF92D050"/>
  </sheetPr>
  <dimension ref="A1:D78"/>
  <sheetViews>
    <sheetView workbookViewId="0"/>
  </sheetViews>
  <sheetFormatPr defaultColWidth="9.140625" defaultRowHeight="12.75"/>
  <cols>
    <col min="1" max="1" width="8" style="28" customWidth="1"/>
    <col min="2" max="2" width="9.140625" style="28"/>
    <col min="3" max="3" width="9.85546875" style="28" customWidth="1"/>
    <col min="4" max="16384" width="9.140625" style="28"/>
  </cols>
  <sheetData>
    <row r="1" spans="1:4" ht="19.5" customHeight="1">
      <c r="A1" s="29" t="s">
        <v>262</v>
      </c>
      <c r="B1" s="30"/>
      <c r="C1" s="30"/>
    </row>
    <row r="2" spans="1:4" s="33" customFormat="1" ht="38.25">
      <c r="A2" s="31" t="s">
        <v>263</v>
      </c>
      <c r="B2" s="32" t="s">
        <v>264</v>
      </c>
      <c r="C2" s="32" t="s">
        <v>119</v>
      </c>
      <c r="D2" s="32" t="s">
        <v>120</v>
      </c>
    </row>
    <row r="3" spans="1:4">
      <c r="A3" s="34"/>
      <c r="B3" s="35" t="s">
        <v>121</v>
      </c>
      <c r="C3" s="35" t="s">
        <v>121</v>
      </c>
      <c r="D3" s="35" t="s">
        <v>121</v>
      </c>
    </row>
    <row r="4" spans="1:4">
      <c r="A4" s="36">
        <v>1</v>
      </c>
      <c r="B4" s="37">
        <v>175</v>
      </c>
      <c r="C4" s="38">
        <f>B4</f>
        <v>175</v>
      </c>
      <c r="D4" s="39">
        <f>C4*4</f>
        <v>700</v>
      </c>
    </row>
    <row r="5" spans="1:4">
      <c r="A5" s="36">
        <f t="shared" ref="A5:A68" si="0">A4+1</f>
        <v>2</v>
      </c>
      <c r="B5" s="37">
        <v>145</v>
      </c>
      <c r="C5" s="38">
        <f t="shared" ref="C5:C59" si="1">C4+B5</f>
        <v>320</v>
      </c>
      <c r="D5" s="39">
        <f t="shared" ref="D5:D68" si="2">C5*4</f>
        <v>1280</v>
      </c>
    </row>
    <row r="6" spans="1:4">
      <c r="A6" s="36">
        <f t="shared" si="0"/>
        <v>3</v>
      </c>
      <c r="B6" s="37">
        <v>145</v>
      </c>
      <c r="C6" s="38">
        <f t="shared" si="1"/>
        <v>465</v>
      </c>
      <c r="D6" s="39">
        <f t="shared" si="2"/>
        <v>1860</v>
      </c>
    </row>
    <row r="7" spans="1:4">
      <c r="A7" s="36">
        <f t="shared" si="0"/>
        <v>4</v>
      </c>
      <c r="B7" s="37">
        <v>145</v>
      </c>
      <c r="C7" s="38">
        <f t="shared" si="1"/>
        <v>610</v>
      </c>
      <c r="D7" s="39">
        <f t="shared" si="2"/>
        <v>2440</v>
      </c>
    </row>
    <row r="8" spans="1:4">
      <c r="A8" s="36">
        <f t="shared" si="0"/>
        <v>5</v>
      </c>
      <c r="B8" s="37">
        <v>125</v>
      </c>
      <c r="C8" s="38">
        <f t="shared" si="1"/>
        <v>735</v>
      </c>
      <c r="D8" s="39">
        <f t="shared" si="2"/>
        <v>2940</v>
      </c>
    </row>
    <row r="9" spans="1:4">
      <c r="A9" s="36">
        <f t="shared" si="0"/>
        <v>6</v>
      </c>
      <c r="B9" s="37">
        <v>125</v>
      </c>
      <c r="C9" s="38">
        <f t="shared" si="1"/>
        <v>860</v>
      </c>
      <c r="D9" s="39">
        <f t="shared" si="2"/>
        <v>3440</v>
      </c>
    </row>
    <row r="10" spans="1:4">
      <c r="A10" s="36">
        <f t="shared" si="0"/>
        <v>7</v>
      </c>
      <c r="B10" s="37">
        <v>125</v>
      </c>
      <c r="C10" s="38">
        <f t="shared" si="1"/>
        <v>985</v>
      </c>
      <c r="D10" s="39">
        <f t="shared" si="2"/>
        <v>3940</v>
      </c>
    </row>
    <row r="11" spans="1:4">
      <c r="A11" s="36">
        <f t="shared" si="0"/>
        <v>8</v>
      </c>
      <c r="B11" s="37">
        <v>125</v>
      </c>
      <c r="C11" s="38">
        <f t="shared" si="1"/>
        <v>1110</v>
      </c>
      <c r="D11" s="39">
        <f t="shared" si="2"/>
        <v>4440</v>
      </c>
    </row>
    <row r="12" spans="1:4">
      <c r="A12" s="36">
        <f t="shared" si="0"/>
        <v>9</v>
      </c>
      <c r="B12" s="37">
        <v>125</v>
      </c>
      <c r="C12" s="38">
        <f t="shared" si="1"/>
        <v>1235</v>
      </c>
      <c r="D12" s="39">
        <f t="shared" si="2"/>
        <v>4940</v>
      </c>
    </row>
    <row r="13" spans="1:4">
      <c r="A13" s="36">
        <f t="shared" si="0"/>
        <v>10</v>
      </c>
      <c r="B13" s="37">
        <v>125</v>
      </c>
      <c r="C13" s="38">
        <f t="shared" si="1"/>
        <v>1360</v>
      </c>
      <c r="D13" s="39">
        <f t="shared" si="2"/>
        <v>5440</v>
      </c>
    </row>
    <row r="14" spans="1:4">
      <c r="A14" s="36">
        <f t="shared" si="0"/>
        <v>11</v>
      </c>
      <c r="B14" s="37">
        <v>115</v>
      </c>
      <c r="C14" s="38">
        <f t="shared" si="1"/>
        <v>1475</v>
      </c>
      <c r="D14" s="39">
        <f t="shared" si="2"/>
        <v>5900</v>
      </c>
    </row>
    <row r="15" spans="1:4">
      <c r="A15" s="36">
        <f t="shared" si="0"/>
        <v>12</v>
      </c>
      <c r="B15" s="37">
        <v>115</v>
      </c>
      <c r="C15" s="38">
        <f t="shared" si="1"/>
        <v>1590</v>
      </c>
      <c r="D15" s="39">
        <f t="shared" si="2"/>
        <v>6360</v>
      </c>
    </row>
    <row r="16" spans="1:4">
      <c r="A16" s="36">
        <f t="shared" si="0"/>
        <v>13</v>
      </c>
      <c r="B16" s="37">
        <v>115</v>
      </c>
      <c r="C16" s="38">
        <f t="shared" si="1"/>
        <v>1705</v>
      </c>
      <c r="D16" s="39">
        <f t="shared" si="2"/>
        <v>6820</v>
      </c>
    </row>
    <row r="17" spans="1:4">
      <c r="A17" s="36">
        <f t="shared" si="0"/>
        <v>14</v>
      </c>
      <c r="B17" s="37">
        <v>115</v>
      </c>
      <c r="C17" s="38">
        <f t="shared" si="1"/>
        <v>1820</v>
      </c>
      <c r="D17" s="39">
        <f t="shared" si="2"/>
        <v>7280</v>
      </c>
    </row>
    <row r="18" spans="1:4">
      <c r="A18" s="36">
        <f t="shared" si="0"/>
        <v>15</v>
      </c>
      <c r="B18" s="37">
        <v>115</v>
      </c>
      <c r="C18" s="38">
        <f t="shared" si="1"/>
        <v>1935</v>
      </c>
      <c r="D18" s="39">
        <f t="shared" si="2"/>
        <v>7740</v>
      </c>
    </row>
    <row r="19" spans="1:4">
      <c r="A19" s="36">
        <f t="shared" si="0"/>
        <v>16</v>
      </c>
      <c r="B19" s="37">
        <v>115</v>
      </c>
      <c r="C19" s="38">
        <f t="shared" si="1"/>
        <v>2050</v>
      </c>
      <c r="D19" s="39">
        <f t="shared" si="2"/>
        <v>8200</v>
      </c>
    </row>
    <row r="20" spans="1:4">
      <c r="A20" s="36">
        <f t="shared" si="0"/>
        <v>17</v>
      </c>
      <c r="B20" s="37">
        <v>115</v>
      </c>
      <c r="C20" s="38">
        <f t="shared" si="1"/>
        <v>2165</v>
      </c>
      <c r="D20" s="39">
        <f t="shared" si="2"/>
        <v>8660</v>
      </c>
    </row>
    <row r="21" spans="1:4">
      <c r="A21" s="36">
        <f t="shared" si="0"/>
        <v>18</v>
      </c>
      <c r="B21" s="37">
        <v>115</v>
      </c>
      <c r="C21" s="38">
        <f t="shared" si="1"/>
        <v>2280</v>
      </c>
      <c r="D21" s="39">
        <f t="shared" si="2"/>
        <v>9120</v>
      </c>
    </row>
    <row r="22" spans="1:4">
      <c r="A22" s="36">
        <f t="shared" si="0"/>
        <v>19</v>
      </c>
      <c r="B22" s="37">
        <v>115</v>
      </c>
      <c r="C22" s="38">
        <f t="shared" si="1"/>
        <v>2395</v>
      </c>
      <c r="D22" s="39">
        <f t="shared" si="2"/>
        <v>9580</v>
      </c>
    </row>
    <row r="23" spans="1:4">
      <c r="A23" s="36">
        <f t="shared" si="0"/>
        <v>20</v>
      </c>
      <c r="B23" s="37">
        <v>115</v>
      </c>
      <c r="C23" s="38">
        <f t="shared" si="1"/>
        <v>2510</v>
      </c>
      <c r="D23" s="39">
        <f t="shared" si="2"/>
        <v>10040</v>
      </c>
    </row>
    <row r="24" spans="1:4">
      <c r="A24" s="36">
        <f t="shared" si="0"/>
        <v>21</v>
      </c>
      <c r="B24" s="37">
        <v>105</v>
      </c>
      <c r="C24" s="38">
        <f t="shared" si="1"/>
        <v>2615</v>
      </c>
      <c r="D24" s="39">
        <f t="shared" si="2"/>
        <v>10460</v>
      </c>
    </row>
    <row r="25" spans="1:4">
      <c r="A25" s="36">
        <f t="shared" si="0"/>
        <v>22</v>
      </c>
      <c r="B25" s="37">
        <f t="shared" ref="B25:B78" si="3">B24</f>
        <v>105</v>
      </c>
      <c r="C25" s="38">
        <f t="shared" si="1"/>
        <v>2720</v>
      </c>
      <c r="D25" s="39">
        <f t="shared" si="2"/>
        <v>10880</v>
      </c>
    </row>
    <row r="26" spans="1:4">
      <c r="A26" s="36">
        <f t="shared" si="0"/>
        <v>23</v>
      </c>
      <c r="B26" s="37">
        <f t="shared" si="3"/>
        <v>105</v>
      </c>
      <c r="C26" s="38">
        <f t="shared" si="1"/>
        <v>2825</v>
      </c>
      <c r="D26" s="39">
        <f t="shared" si="2"/>
        <v>11300</v>
      </c>
    </row>
    <row r="27" spans="1:4">
      <c r="A27" s="36">
        <f t="shared" si="0"/>
        <v>24</v>
      </c>
      <c r="B27" s="37">
        <f t="shared" si="3"/>
        <v>105</v>
      </c>
      <c r="C27" s="38">
        <f t="shared" si="1"/>
        <v>2930</v>
      </c>
      <c r="D27" s="39">
        <f t="shared" si="2"/>
        <v>11720</v>
      </c>
    </row>
    <row r="28" spans="1:4">
      <c r="A28" s="36">
        <f t="shared" si="0"/>
        <v>25</v>
      </c>
      <c r="B28" s="37">
        <f t="shared" si="3"/>
        <v>105</v>
      </c>
      <c r="C28" s="38">
        <f t="shared" si="1"/>
        <v>3035</v>
      </c>
      <c r="D28" s="39">
        <f t="shared" si="2"/>
        <v>12140</v>
      </c>
    </row>
    <row r="29" spans="1:4">
      <c r="A29" s="36">
        <f t="shared" si="0"/>
        <v>26</v>
      </c>
      <c r="B29" s="37">
        <f t="shared" si="3"/>
        <v>105</v>
      </c>
      <c r="C29" s="38">
        <f t="shared" si="1"/>
        <v>3140</v>
      </c>
      <c r="D29" s="39">
        <f t="shared" si="2"/>
        <v>12560</v>
      </c>
    </row>
    <row r="30" spans="1:4">
      <c r="A30" s="36">
        <f t="shared" si="0"/>
        <v>27</v>
      </c>
      <c r="B30" s="37">
        <f t="shared" si="3"/>
        <v>105</v>
      </c>
      <c r="C30" s="38">
        <f t="shared" si="1"/>
        <v>3245</v>
      </c>
      <c r="D30" s="39">
        <f t="shared" si="2"/>
        <v>12980</v>
      </c>
    </row>
    <row r="31" spans="1:4">
      <c r="A31" s="36">
        <f t="shared" si="0"/>
        <v>28</v>
      </c>
      <c r="B31" s="37">
        <f t="shared" si="3"/>
        <v>105</v>
      </c>
      <c r="C31" s="38">
        <f t="shared" si="1"/>
        <v>3350</v>
      </c>
      <c r="D31" s="39">
        <f t="shared" si="2"/>
        <v>13400</v>
      </c>
    </row>
    <row r="32" spans="1:4">
      <c r="A32" s="36">
        <f t="shared" si="0"/>
        <v>29</v>
      </c>
      <c r="B32" s="37">
        <f t="shared" si="3"/>
        <v>105</v>
      </c>
      <c r="C32" s="38">
        <f t="shared" si="1"/>
        <v>3455</v>
      </c>
      <c r="D32" s="39">
        <f t="shared" si="2"/>
        <v>13820</v>
      </c>
    </row>
    <row r="33" spans="1:4">
      <c r="A33" s="36">
        <f t="shared" si="0"/>
        <v>30</v>
      </c>
      <c r="B33" s="37">
        <f t="shared" si="3"/>
        <v>105</v>
      </c>
      <c r="C33" s="38">
        <f t="shared" si="1"/>
        <v>3560</v>
      </c>
      <c r="D33" s="39">
        <f t="shared" si="2"/>
        <v>14240</v>
      </c>
    </row>
    <row r="34" spans="1:4">
      <c r="A34" s="36">
        <f t="shared" si="0"/>
        <v>31</v>
      </c>
      <c r="B34" s="37">
        <f t="shared" si="3"/>
        <v>105</v>
      </c>
      <c r="C34" s="38">
        <f t="shared" si="1"/>
        <v>3665</v>
      </c>
      <c r="D34" s="39">
        <f t="shared" si="2"/>
        <v>14660</v>
      </c>
    </row>
    <row r="35" spans="1:4">
      <c r="A35" s="36">
        <f t="shared" si="0"/>
        <v>32</v>
      </c>
      <c r="B35" s="37">
        <f t="shared" si="3"/>
        <v>105</v>
      </c>
      <c r="C35" s="38">
        <f t="shared" si="1"/>
        <v>3770</v>
      </c>
      <c r="D35" s="39">
        <f t="shared" si="2"/>
        <v>15080</v>
      </c>
    </row>
    <row r="36" spans="1:4">
      <c r="A36" s="36">
        <f t="shared" si="0"/>
        <v>33</v>
      </c>
      <c r="B36" s="37">
        <f t="shared" si="3"/>
        <v>105</v>
      </c>
      <c r="C36" s="38">
        <f t="shared" si="1"/>
        <v>3875</v>
      </c>
      <c r="D36" s="39">
        <f t="shared" si="2"/>
        <v>15500</v>
      </c>
    </row>
    <row r="37" spans="1:4">
      <c r="A37" s="36">
        <f t="shared" si="0"/>
        <v>34</v>
      </c>
      <c r="B37" s="37">
        <f t="shared" si="3"/>
        <v>105</v>
      </c>
      <c r="C37" s="38">
        <f t="shared" si="1"/>
        <v>3980</v>
      </c>
      <c r="D37" s="39">
        <f t="shared" si="2"/>
        <v>15920</v>
      </c>
    </row>
    <row r="38" spans="1:4">
      <c r="A38" s="36">
        <f t="shared" si="0"/>
        <v>35</v>
      </c>
      <c r="B38" s="37">
        <f t="shared" si="3"/>
        <v>105</v>
      </c>
      <c r="C38" s="38">
        <f t="shared" si="1"/>
        <v>4085</v>
      </c>
      <c r="D38" s="39">
        <f t="shared" si="2"/>
        <v>16340</v>
      </c>
    </row>
    <row r="39" spans="1:4">
      <c r="A39" s="36">
        <f t="shared" si="0"/>
        <v>36</v>
      </c>
      <c r="B39" s="37">
        <f t="shared" si="3"/>
        <v>105</v>
      </c>
      <c r="C39" s="38">
        <f t="shared" si="1"/>
        <v>4190</v>
      </c>
      <c r="D39" s="39">
        <f t="shared" si="2"/>
        <v>16760</v>
      </c>
    </row>
    <row r="40" spans="1:4">
      <c r="A40" s="36">
        <f t="shared" si="0"/>
        <v>37</v>
      </c>
      <c r="B40" s="37">
        <f t="shared" si="3"/>
        <v>105</v>
      </c>
      <c r="C40" s="38">
        <f t="shared" si="1"/>
        <v>4295</v>
      </c>
      <c r="D40" s="39">
        <f t="shared" si="2"/>
        <v>17180</v>
      </c>
    </row>
    <row r="41" spans="1:4">
      <c r="A41" s="36">
        <f t="shared" si="0"/>
        <v>38</v>
      </c>
      <c r="B41" s="37">
        <f t="shared" si="3"/>
        <v>105</v>
      </c>
      <c r="C41" s="38">
        <f t="shared" si="1"/>
        <v>4400</v>
      </c>
      <c r="D41" s="39">
        <f t="shared" si="2"/>
        <v>17600</v>
      </c>
    </row>
    <row r="42" spans="1:4">
      <c r="A42" s="36">
        <f t="shared" si="0"/>
        <v>39</v>
      </c>
      <c r="B42" s="37">
        <f t="shared" si="3"/>
        <v>105</v>
      </c>
      <c r="C42" s="38">
        <f t="shared" si="1"/>
        <v>4505</v>
      </c>
      <c r="D42" s="39">
        <f t="shared" si="2"/>
        <v>18020</v>
      </c>
    </row>
    <row r="43" spans="1:4">
      <c r="A43" s="36">
        <f t="shared" si="0"/>
        <v>40</v>
      </c>
      <c r="B43" s="37">
        <f t="shared" si="3"/>
        <v>105</v>
      </c>
      <c r="C43" s="38">
        <f t="shared" si="1"/>
        <v>4610</v>
      </c>
      <c r="D43" s="39">
        <f t="shared" si="2"/>
        <v>18440</v>
      </c>
    </row>
    <row r="44" spans="1:4">
      <c r="A44" s="36">
        <f t="shared" si="0"/>
        <v>41</v>
      </c>
      <c r="B44" s="37">
        <f t="shared" si="3"/>
        <v>105</v>
      </c>
      <c r="C44" s="38">
        <f t="shared" si="1"/>
        <v>4715</v>
      </c>
      <c r="D44" s="39">
        <f t="shared" si="2"/>
        <v>18860</v>
      </c>
    </row>
    <row r="45" spans="1:4">
      <c r="A45" s="36">
        <f t="shared" si="0"/>
        <v>42</v>
      </c>
      <c r="B45" s="37">
        <f t="shared" si="3"/>
        <v>105</v>
      </c>
      <c r="C45" s="38">
        <f t="shared" si="1"/>
        <v>4820</v>
      </c>
      <c r="D45" s="39">
        <f t="shared" si="2"/>
        <v>19280</v>
      </c>
    </row>
    <row r="46" spans="1:4">
      <c r="A46" s="36">
        <f t="shared" si="0"/>
        <v>43</v>
      </c>
      <c r="B46" s="37">
        <f t="shared" si="3"/>
        <v>105</v>
      </c>
      <c r="C46" s="38">
        <f t="shared" si="1"/>
        <v>4925</v>
      </c>
      <c r="D46" s="39">
        <f t="shared" si="2"/>
        <v>19700</v>
      </c>
    </row>
    <row r="47" spans="1:4">
      <c r="A47" s="36">
        <f t="shared" si="0"/>
        <v>44</v>
      </c>
      <c r="B47" s="37">
        <f t="shared" si="3"/>
        <v>105</v>
      </c>
      <c r="C47" s="38">
        <f t="shared" si="1"/>
        <v>5030</v>
      </c>
      <c r="D47" s="39">
        <f t="shared" si="2"/>
        <v>20120</v>
      </c>
    </row>
    <row r="48" spans="1:4">
      <c r="A48" s="36">
        <f t="shared" si="0"/>
        <v>45</v>
      </c>
      <c r="B48" s="37">
        <f t="shared" si="3"/>
        <v>105</v>
      </c>
      <c r="C48" s="38">
        <f t="shared" si="1"/>
        <v>5135</v>
      </c>
      <c r="D48" s="39">
        <f t="shared" si="2"/>
        <v>20540</v>
      </c>
    </row>
    <row r="49" spans="1:4">
      <c r="A49" s="36">
        <f t="shared" si="0"/>
        <v>46</v>
      </c>
      <c r="B49" s="37">
        <f t="shared" si="3"/>
        <v>105</v>
      </c>
      <c r="C49" s="38">
        <f t="shared" si="1"/>
        <v>5240</v>
      </c>
      <c r="D49" s="39">
        <f t="shared" si="2"/>
        <v>20960</v>
      </c>
    </row>
    <row r="50" spans="1:4">
      <c r="A50" s="36">
        <f t="shared" si="0"/>
        <v>47</v>
      </c>
      <c r="B50" s="37">
        <f t="shared" si="3"/>
        <v>105</v>
      </c>
      <c r="C50" s="38">
        <f t="shared" si="1"/>
        <v>5345</v>
      </c>
      <c r="D50" s="39">
        <f t="shared" si="2"/>
        <v>21380</v>
      </c>
    </row>
    <row r="51" spans="1:4">
      <c r="A51" s="36">
        <f t="shared" si="0"/>
        <v>48</v>
      </c>
      <c r="B51" s="37">
        <f t="shared" si="3"/>
        <v>105</v>
      </c>
      <c r="C51" s="38">
        <f t="shared" si="1"/>
        <v>5450</v>
      </c>
      <c r="D51" s="39">
        <f t="shared" si="2"/>
        <v>21800</v>
      </c>
    </row>
    <row r="52" spans="1:4">
      <c r="A52" s="36">
        <f t="shared" si="0"/>
        <v>49</v>
      </c>
      <c r="B52" s="37">
        <f t="shared" si="3"/>
        <v>105</v>
      </c>
      <c r="C52" s="38">
        <f t="shared" si="1"/>
        <v>5555</v>
      </c>
      <c r="D52" s="39">
        <f t="shared" si="2"/>
        <v>22220</v>
      </c>
    </row>
    <row r="53" spans="1:4">
      <c r="A53" s="36">
        <f t="shared" si="0"/>
        <v>50</v>
      </c>
      <c r="B53" s="37">
        <f t="shared" si="3"/>
        <v>105</v>
      </c>
      <c r="C53" s="38">
        <f t="shared" si="1"/>
        <v>5660</v>
      </c>
      <c r="D53" s="39">
        <f t="shared" si="2"/>
        <v>22640</v>
      </c>
    </row>
    <row r="54" spans="1:4">
      <c r="A54" s="36">
        <f t="shared" si="0"/>
        <v>51</v>
      </c>
      <c r="B54" s="37">
        <f t="shared" si="3"/>
        <v>105</v>
      </c>
      <c r="C54" s="38">
        <f t="shared" si="1"/>
        <v>5765</v>
      </c>
      <c r="D54" s="39">
        <f t="shared" si="2"/>
        <v>23060</v>
      </c>
    </row>
    <row r="55" spans="1:4">
      <c r="A55" s="36">
        <f t="shared" si="0"/>
        <v>52</v>
      </c>
      <c r="B55" s="37">
        <f t="shared" si="3"/>
        <v>105</v>
      </c>
      <c r="C55" s="38">
        <f t="shared" si="1"/>
        <v>5870</v>
      </c>
      <c r="D55" s="39">
        <f t="shared" si="2"/>
        <v>23480</v>
      </c>
    </row>
    <row r="56" spans="1:4">
      <c r="A56" s="36">
        <f t="shared" si="0"/>
        <v>53</v>
      </c>
      <c r="B56" s="37">
        <f t="shared" si="3"/>
        <v>105</v>
      </c>
      <c r="C56" s="38">
        <f t="shared" si="1"/>
        <v>5975</v>
      </c>
      <c r="D56" s="39">
        <f t="shared" si="2"/>
        <v>23900</v>
      </c>
    </row>
    <row r="57" spans="1:4">
      <c r="A57" s="36">
        <f t="shared" si="0"/>
        <v>54</v>
      </c>
      <c r="B57" s="37">
        <f t="shared" si="3"/>
        <v>105</v>
      </c>
      <c r="C57" s="38">
        <f t="shared" si="1"/>
        <v>6080</v>
      </c>
      <c r="D57" s="39">
        <f t="shared" si="2"/>
        <v>24320</v>
      </c>
    </row>
    <row r="58" spans="1:4">
      <c r="A58" s="36">
        <f t="shared" si="0"/>
        <v>55</v>
      </c>
      <c r="B58" s="37">
        <f t="shared" si="3"/>
        <v>105</v>
      </c>
      <c r="C58" s="38">
        <f t="shared" si="1"/>
        <v>6185</v>
      </c>
      <c r="D58" s="39">
        <f t="shared" si="2"/>
        <v>24740</v>
      </c>
    </row>
    <row r="59" spans="1:4">
      <c r="A59" s="36">
        <f t="shared" si="0"/>
        <v>56</v>
      </c>
      <c r="B59" s="37">
        <f t="shared" si="3"/>
        <v>105</v>
      </c>
      <c r="C59" s="38">
        <f t="shared" si="1"/>
        <v>6290</v>
      </c>
      <c r="D59" s="39">
        <f t="shared" si="2"/>
        <v>25160</v>
      </c>
    </row>
    <row r="60" spans="1:4">
      <c r="A60" s="36">
        <f t="shared" si="0"/>
        <v>57</v>
      </c>
      <c r="B60" s="37">
        <f t="shared" si="3"/>
        <v>105</v>
      </c>
      <c r="C60" s="38">
        <f>C59+B60</f>
        <v>6395</v>
      </c>
      <c r="D60" s="39">
        <f t="shared" si="2"/>
        <v>25580</v>
      </c>
    </row>
    <row r="61" spans="1:4">
      <c r="A61" s="36">
        <f t="shared" si="0"/>
        <v>58</v>
      </c>
      <c r="B61" s="37">
        <f t="shared" si="3"/>
        <v>105</v>
      </c>
      <c r="C61" s="38">
        <f>C60+B61</f>
        <v>6500</v>
      </c>
      <c r="D61" s="39">
        <f t="shared" si="2"/>
        <v>26000</v>
      </c>
    </row>
    <row r="62" spans="1:4">
      <c r="A62" s="36">
        <f t="shared" si="0"/>
        <v>59</v>
      </c>
      <c r="B62" s="37">
        <f t="shared" si="3"/>
        <v>105</v>
      </c>
      <c r="C62" s="38">
        <f>C61+B62</f>
        <v>6605</v>
      </c>
      <c r="D62" s="39">
        <f t="shared" si="2"/>
        <v>26420</v>
      </c>
    </row>
    <row r="63" spans="1:4">
      <c r="A63" s="36">
        <f t="shared" si="0"/>
        <v>60</v>
      </c>
      <c r="B63" s="37">
        <f t="shared" si="3"/>
        <v>105</v>
      </c>
      <c r="C63" s="38">
        <f>C62+B63</f>
        <v>6710</v>
      </c>
      <c r="D63" s="39">
        <f t="shared" si="2"/>
        <v>26840</v>
      </c>
    </row>
    <row r="64" spans="1:4">
      <c r="A64" s="36">
        <f t="shared" si="0"/>
        <v>61</v>
      </c>
      <c r="B64" s="37">
        <f t="shared" si="3"/>
        <v>105</v>
      </c>
      <c r="C64" s="38">
        <f t="shared" ref="C64:C77" si="4">C63+B64</f>
        <v>6815</v>
      </c>
      <c r="D64" s="39">
        <f t="shared" si="2"/>
        <v>27260</v>
      </c>
    </row>
    <row r="65" spans="1:4">
      <c r="A65" s="36">
        <f t="shared" si="0"/>
        <v>62</v>
      </c>
      <c r="B65" s="37">
        <f t="shared" si="3"/>
        <v>105</v>
      </c>
      <c r="C65" s="38">
        <f t="shared" si="4"/>
        <v>6920</v>
      </c>
      <c r="D65" s="39">
        <f t="shared" si="2"/>
        <v>27680</v>
      </c>
    </row>
    <row r="66" spans="1:4">
      <c r="A66" s="36">
        <f t="shared" si="0"/>
        <v>63</v>
      </c>
      <c r="B66" s="37">
        <f t="shared" si="3"/>
        <v>105</v>
      </c>
      <c r="C66" s="38">
        <f t="shared" si="4"/>
        <v>7025</v>
      </c>
      <c r="D66" s="39">
        <f t="shared" si="2"/>
        <v>28100</v>
      </c>
    </row>
    <row r="67" spans="1:4">
      <c r="A67" s="36">
        <f t="shared" si="0"/>
        <v>64</v>
      </c>
      <c r="B67" s="37">
        <f t="shared" si="3"/>
        <v>105</v>
      </c>
      <c r="C67" s="38">
        <f t="shared" si="4"/>
        <v>7130</v>
      </c>
      <c r="D67" s="39">
        <f t="shared" si="2"/>
        <v>28520</v>
      </c>
    </row>
    <row r="68" spans="1:4">
      <c r="A68" s="36">
        <f t="shared" si="0"/>
        <v>65</v>
      </c>
      <c r="B68" s="37">
        <f t="shared" si="3"/>
        <v>105</v>
      </c>
      <c r="C68" s="38">
        <f t="shared" si="4"/>
        <v>7235</v>
      </c>
      <c r="D68" s="39">
        <f t="shared" si="2"/>
        <v>28940</v>
      </c>
    </row>
    <row r="69" spans="1:4">
      <c r="A69" s="36">
        <f t="shared" ref="A69:A78" si="5">A68+1</f>
        <v>66</v>
      </c>
      <c r="B69" s="37">
        <f t="shared" si="3"/>
        <v>105</v>
      </c>
      <c r="C69" s="38">
        <f t="shared" si="4"/>
        <v>7340</v>
      </c>
      <c r="D69" s="39">
        <f t="shared" ref="D69:D78" si="6">C69*4</f>
        <v>29360</v>
      </c>
    </row>
    <row r="70" spans="1:4">
      <c r="A70" s="36">
        <f t="shared" si="5"/>
        <v>67</v>
      </c>
      <c r="B70" s="37">
        <f t="shared" si="3"/>
        <v>105</v>
      </c>
      <c r="C70" s="38">
        <f t="shared" si="4"/>
        <v>7445</v>
      </c>
      <c r="D70" s="39">
        <f t="shared" si="6"/>
        <v>29780</v>
      </c>
    </row>
    <row r="71" spans="1:4">
      <c r="A71" s="36">
        <f t="shared" si="5"/>
        <v>68</v>
      </c>
      <c r="B71" s="37">
        <f t="shared" si="3"/>
        <v>105</v>
      </c>
      <c r="C71" s="38">
        <f t="shared" si="4"/>
        <v>7550</v>
      </c>
      <c r="D71" s="39">
        <f t="shared" si="6"/>
        <v>30200</v>
      </c>
    </row>
    <row r="72" spans="1:4">
      <c r="A72" s="36">
        <f t="shared" si="5"/>
        <v>69</v>
      </c>
      <c r="B72" s="37">
        <f t="shared" si="3"/>
        <v>105</v>
      </c>
      <c r="C72" s="38">
        <f t="shared" si="4"/>
        <v>7655</v>
      </c>
      <c r="D72" s="39">
        <f t="shared" si="6"/>
        <v>30620</v>
      </c>
    </row>
    <row r="73" spans="1:4">
      <c r="A73" s="36">
        <f t="shared" si="5"/>
        <v>70</v>
      </c>
      <c r="B73" s="37">
        <f t="shared" si="3"/>
        <v>105</v>
      </c>
      <c r="C73" s="38">
        <f t="shared" si="4"/>
        <v>7760</v>
      </c>
      <c r="D73" s="39">
        <f t="shared" si="6"/>
        <v>31040</v>
      </c>
    </row>
    <row r="74" spans="1:4">
      <c r="A74" s="36">
        <f t="shared" si="5"/>
        <v>71</v>
      </c>
      <c r="B74" s="37">
        <f t="shared" si="3"/>
        <v>105</v>
      </c>
      <c r="C74" s="38">
        <f t="shared" si="4"/>
        <v>7865</v>
      </c>
      <c r="D74" s="39">
        <f t="shared" si="6"/>
        <v>31460</v>
      </c>
    </row>
    <row r="75" spans="1:4">
      <c r="A75" s="36">
        <f t="shared" si="5"/>
        <v>72</v>
      </c>
      <c r="B75" s="37">
        <f t="shared" si="3"/>
        <v>105</v>
      </c>
      <c r="C75" s="38">
        <f t="shared" si="4"/>
        <v>7970</v>
      </c>
      <c r="D75" s="39">
        <f t="shared" si="6"/>
        <v>31880</v>
      </c>
    </row>
    <row r="76" spans="1:4">
      <c r="A76" s="36">
        <f t="shared" si="5"/>
        <v>73</v>
      </c>
      <c r="B76" s="37">
        <f t="shared" si="3"/>
        <v>105</v>
      </c>
      <c r="C76" s="38">
        <f t="shared" si="4"/>
        <v>8075</v>
      </c>
      <c r="D76" s="39">
        <f t="shared" si="6"/>
        <v>32300</v>
      </c>
    </row>
    <row r="77" spans="1:4">
      <c r="A77" s="36">
        <f t="shared" si="5"/>
        <v>74</v>
      </c>
      <c r="B77" s="37">
        <f t="shared" si="3"/>
        <v>105</v>
      </c>
      <c r="C77" s="38">
        <f t="shared" si="4"/>
        <v>8180</v>
      </c>
      <c r="D77" s="39">
        <f t="shared" si="6"/>
        <v>32720</v>
      </c>
    </row>
    <row r="78" spans="1:4">
      <c r="A78" s="36">
        <f t="shared" si="5"/>
        <v>75</v>
      </c>
      <c r="B78" s="37">
        <f t="shared" si="3"/>
        <v>105</v>
      </c>
      <c r="C78" s="38">
        <f>C77+B78</f>
        <v>8285</v>
      </c>
      <c r="D78" s="39">
        <f t="shared" si="6"/>
        <v>33140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E561-AF11-40EB-9DA5-732912B44E34}">
  <sheetPr codeName="Sheet17">
    <tabColor rgb="FF92D050"/>
  </sheetPr>
  <dimension ref="A1:E10"/>
  <sheetViews>
    <sheetView workbookViewId="0"/>
  </sheetViews>
  <sheetFormatPr defaultColWidth="9.140625" defaultRowHeight="12.75"/>
  <cols>
    <col min="1" max="1" width="12.7109375" style="28" customWidth="1"/>
    <col min="2" max="2" width="10.28515625" style="28" customWidth="1"/>
    <col min="3" max="3" width="10.85546875" style="28" customWidth="1"/>
    <col min="4" max="16384" width="9.140625" style="28"/>
  </cols>
  <sheetData>
    <row r="1" spans="1:5" ht="15">
      <c r="A1" s="40"/>
      <c r="B1" s="40"/>
      <c r="C1" s="41" t="s">
        <v>265</v>
      </c>
      <c r="D1" s="40"/>
      <c r="E1" s="40"/>
    </row>
    <row r="2" spans="1:5" ht="25.5">
      <c r="A2" s="42" t="s">
        <v>266</v>
      </c>
      <c r="B2" s="42" t="s">
        <v>267</v>
      </c>
      <c r="C2" s="42" t="s">
        <v>122</v>
      </c>
      <c r="D2" s="42" t="s">
        <v>123</v>
      </c>
      <c r="E2" s="42" t="s">
        <v>124</v>
      </c>
    </row>
    <row r="3" spans="1:5">
      <c r="A3" s="27" t="s">
        <v>268</v>
      </c>
      <c r="B3" s="27">
        <v>5</v>
      </c>
      <c r="C3" s="27">
        <v>28</v>
      </c>
      <c r="D3" s="27"/>
      <c r="E3" s="27">
        <f>B3*C3</f>
        <v>140</v>
      </c>
    </row>
    <row r="4" spans="1:5">
      <c r="A4" s="27" t="s">
        <v>118</v>
      </c>
      <c r="B4" s="27">
        <v>20</v>
      </c>
      <c r="C4" s="27">
        <v>18</v>
      </c>
      <c r="D4" s="27">
        <f t="shared" ref="D4:D10" si="0">D3+E3</f>
        <v>140</v>
      </c>
      <c r="E4" s="27">
        <f>(B4-B3)*C4</f>
        <v>270</v>
      </c>
    </row>
    <row r="5" spans="1:5">
      <c r="A5" s="27" t="s">
        <v>125</v>
      </c>
      <c r="B5" s="27">
        <v>50</v>
      </c>
      <c r="C5" s="27">
        <v>9</v>
      </c>
      <c r="D5" s="27">
        <f t="shared" si="0"/>
        <v>410</v>
      </c>
      <c r="E5" s="27">
        <f>(B5-B4)*C5</f>
        <v>270</v>
      </c>
    </row>
    <row r="6" spans="1:5">
      <c r="A6" s="27" t="s">
        <v>126</v>
      </c>
      <c r="B6" s="27">
        <v>200</v>
      </c>
      <c r="C6" s="27">
        <v>7</v>
      </c>
      <c r="D6" s="27">
        <f t="shared" si="0"/>
        <v>680</v>
      </c>
      <c r="E6" s="27">
        <f t="shared" ref="E6:E9" si="1">(B6-B5)*C6</f>
        <v>1050</v>
      </c>
    </row>
    <row r="7" spans="1:5">
      <c r="A7" s="27" t="s">
        <v>127</v>
      </c>
      <c r="B7" s="27">
        <v>400</v>
      </c>
      <c r="C7" s="27">
        <v>6</v>
      </c>
      <c r="D7" s="27">
        <f t="shared" si="0"/>
        <v>1730</v>
      </c>
      <c r="E7" s="27">
        <f t="shared" si="1"/>
        <v>1200</v>
      </c>
    </row>
    <row r="8" spans="1:5">
      <c r="A8" s="27" t="s">
        <v>128</v>
      </c>
      <c r="B8" s="27">
        <v>750</v>
      </c>
      <c r="C8" s="27">
        <v>5</v>
      </c>
      <c r="D8" s="27">
        <f t="shared" si="0"/>
        <v>2930</v>
      </c>
      <c r="E8" s="27">
        <f t="shared" si="1"/>
        <v>1750</v>
      </c>
    </row>
    <row r="9" spans="1:5">
      <c r="A9" s="27" t="s">
        <v>129</v>
      </c>
      <c r="B9" s="27">
        <v>2000</v>
      </c>
      <c r="C9" s="27">
        <v>3</v>
      </c>
      <c r="D9" s="27">
        <f t="shared" si="0"/>
        <v>4680</v>
      </c>
      <c r="E9" s="27">
        <f t="shared" si="1"/>
        <v>3750</v>
      </c>
    </row>
    <row r="10" spans="1:5">
      <c r="A10" s="27" t="s">
        <v>269</v>
      </c>
      <c r="B10" s="27"/>
      <c r="C10" s="27">
        <v>0</v>
      </c>
      <c r="D10" s="27">
        <f t="shared" si="0"/>
        <v>8430</v>
      </c>
      <c r="E10" s="27">
        <f>B10*C10</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9253-9CEE-4E81-888E-BF4C345B1451}">
  <sheetPr>
    <tabColor rgb="FF003366"/>
  </sheetPr>
  <dimension ref="B2:R48"/>
  <sheetViews>
    <sheetView showGridLines="0" showRowColHeaders="0" tabSelected="1" zoomScaleNormal="100" workbookViewId="0"/>
  </sheetViews>
  <sheetFormatPr defaultColWidth="9.140625" defaultRowHeight="15"/>
  <cols>
    <col min="1" max="3" width="9.140625" customWidth="1"/>
    <col min="4" max="4" width="37.42578125" customWidth="1"/>
  </cols>
  <sheetData>
    <row r="2" spans="2:18" ht="15.75">
      <c r="B2" s="5"/>
      <c r="C2" s="5"/>
      <c r="D2" s="5"/>
    </row>
    <row r="3" spans="2:18" ht="15.75">
      <c r="B3" s="5"/>
      <c r="C3" s="5"/>
      <c r="D3" s="5"/>
    </row>
    <row r="4" spans="2:18" ht="15.75">
      <c r="B4" s="5"/>
      <c r="C4" s="5"/>
      <c r="D4" s="5"/>
    </row>
    <row r="5" spans="2:18" ht="15.75">
      <c r="B5" s="5"/>
      <c r="C5" s="5"/>
      <c r="D5" s="5"/>
      <c r="E5" s="245"/>
      <c r="F5" s="245"/>
      <c r="G5" s="245"/>
      <c r="H5" s="245"/>
      <c r="I5" s="245"/>
      <c r="J5" s="245"/>
      <c r="K5" s="245"/>
      <c r="L5" s="245"/>
      <c r="M5" s="245"/>
      <c r="N5" s="245"/>
      <c r="O5" s="245"/>
      <c r="P5" s="245"/>
      <c r="Q5" s="245"/>
    </row>
    <row r="6" spans="2:18" ht="33.75">
      <c r="B6" s="5"/>
      <c r="C6" s="5"/>
      <c r="D6" s="5"/>
      <c r="E6" s="246" t="str">
        <f>Parameters!B3</f>
        <v>Retirement Living Survey</v>
      </c>
      <c r="F6" s="246"/>
      <c r="G6" s="246"/>
      <c r="H6" s="246"/>
      <c r="I6" s="246"/>
      <c r="J6" s="246"/>
      <c r="K6" s="246"/>
      <c r="L6" s="246"/>
      <c r="M6" s="246"/>
      <c r="N6" s="246"/>
      <c r="O6" s="246"/>
      <c r="P6" s="246"/>
      <c r="Q6" s="246"/>
    </row>
    <row r="7" spans="2:18" ht="15.75">
      <c r="B7" s="5"/>
      <c r="C7" s="5"/>
      <c r="D7" s="5"/>
    </row>
    <row r="8" spans="2:18" ht="26.25">
      <c r="B8" s="5"/>
      <c r="C8" s="5"/>
      <c r="D8" s="5"/>
      <c r="E8" s="247" t="s">
        <v>1833</v>
      </c>
      <c r="F8" s="247"/>
      <c r="G8" s="247"/>
      <c r="H8" s="247"/>
      <c r="I8" s="247"/>
      <c r="J8" s="247"/>
      <c r="K8" s="247"/>
      <c r="L8" s="247"/>
      <c r="M8" s="247"/>
      <c r="N8" s="247"/>
      <c r="O8" s="247"/>
      <c r="P8" s="247"/>
      <c r="Q8" s="247"/>
      <c r="R8" s="247"/>
    </row>
    <row r="9" spans="2:18" ht="15.75">
      <c r="B9" s="5"/>
      <c r="C9" s="5"/>
      <c r="D9" s="5"/>
    </row>
    <row r="10" spans="2:18" ht="15.75">
      <c r="B10" s="5"/>
      <c r="C10" s="5"/>
      <c r="D10" s="5"/>
      <c r="E10" s="237" t="str">
        <f>"Thank you for your interest in participating in our " &amp;Parameters!B3</f>
        <v>Thank you for your interest in participating in our Retirement Living Survey</v>
      </c>
    </row>
    <row r="11" spans="2:18" ht="15.75">
      <c r="E11" s="237" t="s">
        <v>255</v>
      </c>
    </row>
    <row r="13" spans="2:18" s="176" customFormat="1" ht="54" customHeight="1">
      <c r="C13" s="177"/>
      <c r="E13" s="244" t="s">
        <v>1801</v>
      </c>
      <c r="F13" s="244"/>
      <c r="G13" s="244"/>
      <c r="H13" s="244"/>
      <c r="I13" s="244"/>
      <c r="J13" s="244"/>
      <c r="K13" s="244"/>
      <c r="L13" s="244"/>
      <c r="M13" s="244"/>
      <c r="N13" s="244"/>
      <c r="O13" s="244"/>
      <c r="P13" s="244"/>
      <c r="Q13" s="244"/>
    </row>
    <row r="14" spans="2:18" ht="15" customHeight="1">
      <c r="C14" s="157"/>
      <c r="E14" s="125"/>
      <c r="F14" s="125"/>
      <c r="G14" s="125"/>
      <c r="H14" s="125"/>
      <c r="I14" s="125"/>
      <c r="J14" s="125"/>
      <c r="K14" s="125"/>
      <c r="L14" s="125"/>
      <c r="M14" s="125"/>
      <c r="N14" s="125"/>
      <c r="O14" s="125"/>
      <c r="P14" s="125"/>
    </row>
    <row r="15" spans="2:18" ht="34.5" customHeight="1">
      <c r="C15" s="158"/>
      <c r="E15" s="240" t="s">
        <v>1834</v>
      </c>
      <c r="F15" s="125"/>
      <c r="G15" s="125"/>
      <c r="H15" s="125"/>
      <c r="I15" s="125"/>
      <c r="J15" s="125"/>
      <c r="K15" s="125"/>
      <c r="L15" s="125"/>
      <c r="M15" s="125"/>
      <c r="N15" s="125"/>
      <c r="O15" s="125"/>
      <c r="P15" s="125"/>
    </row>
    <row r="16" spans="2:18" ht="24" customHeight="1">
      <c r="E16" s="7" t="s">
        <v>0</v>
      </c>
      <c r="F16" s="125"/>
      <c r="G16" s="125"/>
      <c r="H16" s="125"/>
      <c r="I16" s="125"/>
      <c r="J16" s="125"/>
      <c r="K16" s="125"/>
      <c r="L16" s="125"/>
      <c r="M16" s="125"/>
      <c r="N16" s="125"/>
      <c r="O16" s="125"/>
      <c r="P16" s="125"/>
    </row>
    <row r="17" spans="5:17" ht="18.75" customHeight="1">
      <c r="E17" s="178" t="s">
        <v>1</v>
      </c>
      <c r="F17" s="125"/>
      <c r="G17" s="159"/>
      <c r="H17" s="125"/>
      <c r="I17" s="125"/>
      <c r="J17" s="125"/>
      <c r="K17" s="125"/>
      <c r="L17" s="125"/>
      <c r="M17" s="125"/>
      <c r="N17" s="125"/>
      <c r="O17" s="125"/>
      <c r="P17" s="125"/>
    </row>
    <row r="18" spans="5:17" ht="18.75" customHeight="1">
      <c r="E18" s="178" t="s">
        <v>2</v>
      </c>
      <c r="F18" s="125"/>
      <c r="G18" s="159"/>
      <c r="H18" s="125"/>
      <c r="I18" s="125"/>
      <c r="J18" s="125"/>
      <c r="K18" s="125"/>
      <c r="L18" s="125"/>
      <c r="M18" s="125"/>
      <c r="N18" s="125"/>
      <c r="O18" s="125"/>
      <c r="P18" s="125"/>
    </row>
    <row r="19" spans="5:17" ht="18.75" customHeight="1">
      <c r="E19" s="178" t="s">
        <v>1746</v>
      </c>
      <c r="F19" s="125"/>
      <c r="G19" s="125"/>
      <c r="H19" s="125"/>
      <c r="I19" s="125"/>
      <c r="J19" s="125"/>
      <c r="K19" s="125"/>
      <c r="L19" s="125"/>
      <c r="M19" s="125"/>
      <c r="N19" s="125"/>
      <c r="O19" s="125"/>
      <c r="P19" s="125"/>
    </row>
    <row r="20" spans="5:17" ht="18.75" customHeight="1">
      <c r="E20" s="178" t="s">
        <v>1794</v>
      </c>
      <c r="F20" s="125"/>
      <c r="G20" s="125"/>
      <c r="H20" s="125"/>
      <c r="I20" s="125"/>
      <c r="J20" s="125"/>
      <c r="K20" s="125"/>
      <c r="L20" s="125"/>
      <c r="M20" s="125"/>
      <c r="N20" s="125"/>
      <c r="O20" s="125"/>
      <c r="P20" s="125"/>
    </row>
    <row r="21" spans="5:17" ht="18.75" customHeight="1">
      <c r="E21" s="236" t="s">
        <v>1747</v>
      </c>
      <c r="F21" s="125"/>
      <c r="G21" s="125"/>
      <c r="H21" s="125"/>
      <c r="I21" s="125"/>
      <c r="J21" s="125"/>
      <c r="K21" s="125"/>
      <c r="L21" s="125"/>
      <c r="M21" s="125"/>
      <c r="N21" s="125"/>
      <c r="O21" s="125"/>
      <c r="P21" s="125"/>
    </row>
    <row r="22" spans="5:17" ht="18.75" customHeight="1">
      <c r="E22" s="178" t="s">
        <v>1748</v>
      </c>
      <c r="F22" s="125"/>
      <c r="G22" s="125"/>
      <c r="H22" s="125"/>
      <c r="I22" s="125"/>
      <c r="J22" s="125"/>
      <c r="K22" s="125"/>
      <c r="L22" s="125"/>
      <c r="M22" s="125"/>
      <c r="N22" s="125"/>
      <c r="O22" s="125"/>
      <c r="P22" s="125"/>
    </row>
    <row r="23" spans="5:17" ht="18.75" customHeight="1">
      <c r="E23" s="179" t="s">
        <v>1793</v>
      </c>
    </row>
    <row r="24" spans="5:17" ht="18.75" customHeight="1">
      <c r="E24" s="160"/>
    </row>
    <row r="25" spans="5:17" ht="66.75" customHeight="1">
      <c r="E25" s="244" t="s">
        <v>1802</v>
      </c>
      <c r="F25" s="244"/>
      <c r="G25" s="244"/>
      <c r="H25" s="244"/>
      <c r="I25" s="244"/>
      <c r="J25" s="244"/>
      <c r="K25" s="244"/>
      <c r="L25" s="244"/>
      <c r="M25" s="244"/>
      <c r="N25" s="244"/>
      <c r="O25" s="244"/>
      <c r="P25" s="244"/>
      <c r="Q25" s="244"/>
    </row>
    <row r="27" spans="5:17">
      <c r="E27" t="s">
        <v>1803</v>
      </c>
    </row>
    <row r="29" spans="5:17">
      <c r="E29" t="s">
        <v>1820</v>
      </c>
    </row>
    <row r="30" spans="5:17">
      <c r="E30" s="7" t="s">
        <v>1821</v>
      </c>
    </row>
    <row r="31" spans="5:17">
      <c r="E31" s="175" t="s">
        <v>1683</v>
      </c>
    </row>
    <row r="32" spans="5:17">
      <c r="E32" s="161"/>
    </row>
    <row r="33" spans="3:16" ht="15.75">
      <c r="E33" s="7" t="s">
        <v>256</v>
      </c>
      <c r="F33" s="5"/>
      <c r="G33" s="5"/>
      <c r="H33" s="5"/>
      <c r="I33" s="5"/>
      <c r="J33" s="5"/>
      <c r="K33" s="5"/>
      <c r="L33" s="5"/>
      <c r="M33" s="5"/>
      <c r="N33" s="5"/>
      <c r="O33" s="5"/>
      <c r="P33" s="5"/>
    </row>
    <row r="34" spans="3:16" ht="15.75">
      <c r="E34" s="7" t="s">
        <v>257</v>
      </c>
      <c r="F34" s="5"/>
      <c r="G34" s="5"/>
      <c r="H34" s="5"/>
      <c r="I34" s="5"/>
      <c r="J34" s="5"/>
      <c r="K34" s="5"/>
      <c r="L34" s="5"/>
      <c r="M34" s="5"/>
      <c r="N34" s="5"/>
      <c r="O34" s="5"/>
      <c r="P34" s="5"/>
    </row>
    <row r="35" spans="3:16" ht="15.75">
      <c r="E35" s="175" t="s">
        <v>1683</v>
      </c>
      <c r="F35" s="5"/>
      <c r="G35" s="5"/>
      <c r="H35" s="5"/>
      <c r="I35" s="5"/>
      <c r="J35" s="5"/>
      <c r="K35" s="5"/>
      <c r="L35" s="5"/>
      <c r="M35" s="5"/>
      <c r="N35" s="5"/>
      <c r="O35" s="5"/>
      <c r="P35" s="5"/>
    </row>
    <row r="36" spans="3:16" ht="15.75">
      <c r="E36" s="162"/>
      <c r="F36" s="5"/>
      <c r="G36" s="5"/>
      <c r="H36" s="5"/>
      <c r="I36" s="5"/>
      <c r="J36" s="5"/>
      <c r="K36" s="5"/>
      <c r="L36" s="5"/>
      <c r="M36" s="5"/>
      <c r="N36" s="5"/>
      <c r="O36" s="5"/>
      <c r="P36" s="5"/>
    </row>
    <row r="37" spans="3:16" ht="15.75">
      <c r="E37" s="180" t="s">
        <v>1687</v>
      </c>
      <c r="F37" s="5"/>
      <c r="G37" s="5"/>
      <c r="H37" s="5"/>
      <c r="I37" s="5"/>
      <c r="J37" s="5"/>
      <c r="K37" s="124"/>
      <c r="L37" s="5"/>
      <c r="M37" s="5"/>
      <c r="N37" s="5"/>
      <c r="O37" s="5"/>
      <c r="P37" s="5"/>
    </row>
    <row r="38" spans="3:16" ht="15.75">
      <c r="E38" s="180" t="s">
        <v>1745</v>
      </c>
      <c r="F38" s="5"/>
      <c r="G38" s="5"/>
      <c r="H38" s="5"/>
      <c r="I38" s="5"/>
      <c r="J38" s="5"/>
      <c r="K38" s="163"/>
      <c r="L38" s="5"/>
      <c r="M38" s="5"/>
      <c r="N38" s="5"/>
      <c r="O38" s="5"/>
      <c r="P38" s="5"/>
    </row>
    <row r="39" spans="3:16" ht="15.75">
      <c r="E39" s="175" t="s">
        <v>1683</v>
      </c>
      <c r="F39" s="5"/>
      <c r="G39" s="5"/>
      <c r="H39" s="5"/>
      <c r="I39" s="5"/>
      <c r="J39" s="5"/>
      <c r="K39" s="161"/>
      <c r="L39" s="5"/>
      <c r="M39" s="5"/>
      <c r="N39" s="5"/>
      <c r="O39" s="5"/>
      <c r="P39" s="5"/>
    </row>
    <row r="40" spans="3:16" ht="15.75">
      <c r="E40" s="5"/>
      <c r="F40" s="5"/>
      <c r="G40" s="5"/>
      <c r="H40" s="5"/>
      <c r="I40" s="5"/>
      <c r="J40" s="5"/>
      <c r="K40" s="5"/>
      <c r="L40" s="5"/>
      <c r="M40" s="5"/>
      <c r="N40" s="5"/>
      <c r="O40" s="5"/>
      <c r="P40" s="5"/>
    </row>
    <row r="41" spans="3:16">
      <c r="E41" s="248" t="s">
        <v>1824</v>
      </c>
      <c r="F41" s="248"/>
      <c r="G41" s="248"/>
      <c r="H41" s="248"/>
      <c r="I41" s="248"/>
      <c r="J41" s="248"/>
      <c r="K41" s="248"/>
      <c r="L41" s="248"/>
      <c r="M41" s="248"/>
      <c r="N41" s="248"/>
      <c r="O41" s="248"/>
      <c r="P41" s="248"/>
    </row>
    <row r="43" spans="3:16" ht="27.75">
      <c r="E43" s="240" t="s">
        <v>1835</v>
      </c>
    </row>
    <row r="45" spans="3:16" ht="99" customHeight="1">
      <c r="C45" s="164"/>
      <c r="E45" s="243"/>
      <c r="F45" s="243"/>
      <c r="G45" s="243"/>
      <c r="H45" s="243"/>
      <c r="I45" s="243"/>
      <c r="J45" s="243"/>
      <c r="K45" s="243"/>
      <c r="L45" s="243"/>
      <c r="M45" s="243"/>
      <c r="N45" s="243"/>
      <c r="O45" s="243"/>
      <c r="P45" s="243"/>
    </row>
    <row r="46" spans="3:16" ht="15.75">
      <c r="E46" s="5"/>
      <c r="F46" s="5"/>
      <c r="G46" s="5"/>
      <c r="H46" s="5"/>
      <c r="I46" s="5"/>
      <c r="J46" s="5"/>
      <c r="K46" s="5"/>
      <c r="L46" s="5"/>
      <c r="M46" s="5"/>
      <c r="N46" s="5"/>
      <c r="O46" s="5"/>
      <c r="P46" s="5"/>
    </row>
    <row r="47" spans="3:16" ht="61.5" customHeight="1">
      <c r="C47" s="164"/>
      <c r="E47" s="243"/>
      <c r="F47" s="243"/>
      <c r="G47" s="243"/>
      <c r="H47" s="243"/>
      <c r="I47" s="243"/>
      <c r="J47" s="243"/>
      <c r="K47" s="243"/>
      <c r="L47" s="243"/>
      <c r="M47" s="243"/>
      <c r="N47" s="243"/>
      <c r="O47" s="243"/>
      <c r="P47" s="243"/>
    </row>
    <row r="48" spans="3:16" ht="131.25" customHeight="1"/>
  </sheetData>
  <mergeCells count="8">
    <mergeCell ref="E47:P47"/>
    <mergeCell ref="E25:Q25"/>
    <mergeCell ref="E13:Q13"/>
    <mergeCell ref="E5:Q5"/>
    <mergeCell ref="E6:Q6"/>
    <mergeCell ref="E8:R8"/>
    <mergeCell ref="E41:P41"/>
    <mergeCell ref="E45:P45"/>
  </mergeCells>
  <hyperlinks>
    <hyperlink ref="E17" location="'Application Form'!A1" display="1. Application Form" xr:uid="{0F86E93F-5B90-4CE5-B728-238FDC2F1D99}"/>
    <hyperlink ref="E18" location="'Contact Details'!A1" display="2. Contact Details" xr:uid="{027E3553-7F7F-49D7-903E-A8D02A7038E4}"/>
    <hyperlink ref="E19" location="'Retirement Villages'!A1" display="3. Retirement Villages" xr:uid="{FBC07F58-51D5-4DD6-9BDF-4E497C84BD2C}"/>
    <hyperlink ref="E20" location="'Survey Timetable'!A1" display="4. Survey Timetable" xr:uid="{FFECEEFA-063A-4EE7-A5E9-1B3ACBD1752F}"/>
    <hyperlink ref="E21" location="'Participation fee estimate'!A1" display="5. Price Structure" xr:uid="{1AA0B451-8E09-4D83-92CB-9C14B09B5995}"/>
    <hyperlink ref="E22" location="'Terms and Conditions'!A1" display="6. Terms and Conditions" xr:uid="{B5E86F24-6E7B-43E3-95DD-C0E3406E4747}"/>
    <hyperlink ref="E35" r:id="rId1" xr:uid="{9B051BCF-CAED-4D51-87AE-5E53E5C1BD49}"/>
    <hyperlink ref="E39" r:id="rId2" xr:uid="{A5961EF4-27E3-403E-BB22-4FB9E4C1700F}"/>
    <hyperlink ref="E23" location="'StewartBrown Contact Details'!A1" display="8. StewartBrown Contact Details" xr:uid="{0E0C0478-1EC5-483D-A650-BE1233ADDD5A}"/>
    <hyperlink ref="E31" r:id="rId3" xr:uid="{0D95A359-55E0-43DF-992D-E2CF1797AA51}"/>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B2350-EBF0-4062-B622-AA3E2059698B}">
  <sheetPr codeName="Sheet2">
    <tabColor rgb="FFB7E9F9"/>
  </sheetPr>
  <dimension ref="A2:H67"/>
  <sheetViews>
    <sheetView showGridLines="0" showRowColHeaders="0" zoomScaleNormal="100" workbookViewId="0"/>
  </sheetViews>
  <sheetFormatPr defaultColWidth="9.140625" defaultRowHeight="15"/>
  <cols>
    <col min="4" max="4" width="37.42578125" customWidth="1"/>
    <col min="5" max="5" width="27.140625" customWidth="1"/>
    <col min="6" max="6" width="9" customWidth="1"/>
    <col min="7" max="10" width="27.140625" customWidth="1"/>
  </cols>
  <sheetData>
    <row r="2" spans="2:8" ht="15.75">
      <c r="B2" s="5"/>
      <c r="C2" s="5"/>
      <c r="D2" s="5"/>
      <c r="E2" s="5"/>
      <c r="F2" s="5"/>
      <c r="G2" s="5"/>
      <c r="H2" s="5"/>
    </row>
    <row r="3" spans="2:8" ht="15.75">
      <c r="B3" s="5"/>
      <c r="C3" s="5"/>
      <c r="D3" s="5"/>
      <c r="E3" s="5"/>
      <c r="F3" s="181" t="s">
        <v>3</v>
      </c>
      <c r="G3" s="5"/>
      <c r="H3" s="5"/>
    </row>
    <row r="4" spans="2:8" ht="15.75">
      <c r="B4" s="5"/>
      <c r="C4" s="5"/>
      <c r="D4" s="5"/>
      <c r="E4" s="5"/>
      <c r="F4" s="182" t="s">
        <v>4</v>
      </c>
      <c r="G4" s="182" t="s">
        <v>1685</v>
      </c>
      <c r="H4" s="5"/>
    </row>
    <row r="5" spans="2:8" ht="15.75">
      <c r="B5" s="5"/>
      <c r="C5" s="5"/>
      <c r="D5" s="5"/>
      <c r="E5" s="5"/>
      <c r="F5" s="182" t="str">
        <f>"Email: "&amp;Parameters!$B$4</f>
        <v>Email: retirement.survey@stewartbrown.com.au</v>
      </c>
      <c r="G5" s="165"/>
      <c r="H5" s="5"/>
    </row>
    <row r="6" spans="2:8" ht="15.75">
      <c r="B6" s="5"/>
      <c r="C6" s="5"/>
      <c r="D6" s="5"/>
      <c r="E6" s="5"/>
      <c r="F6" s="5"/>
      <c r="G6" s="5"/>
      <c r="H6" s="5"/>
    </row>
    <row r="7" spans="2:8" ht="18.75">
      <c r="B7" s="252"/>
      <c r="C7" s="252"/>
      <c r="D7" s="252"/>
      <c r="E7" s="252"/>
      <c r="F7" s="252"/>
      <c r="G7" s="252"/>
      <c r="H7" s="166"/>
    </row>
    <row r="8" spans="2:8" ht="20.25">
      <c r="B8" s="253" t="str">
        <f>Parameters!$B$3</f>
        <v>Retirement Living Survey</v>
      </c>
      <c r="C8" s="253"/>
      <c r="D8" s="253"/>
      <c r="E8" s="253"/>
      <c r="F8" s="253"/>
      <c r="G8" s="253"/>
      <c r="H8" s="166"/>
    </row>
    <row r="10" spans="2:8" ht="21.75">
      <c r="B10" s="241" t="s">
        <v>1836</v>
      </c>
    </row>
    <row r="11" spans="2:8" ht="18" customHeight="1">
      <c r="B11" s="197" t="s">
        <v>1837</v>
      </c>
    </row>
    <row r="12" spans="2:8" ht="21.75" customHeight="1">
      <c r="B12" s="254" t="s">
        <v>1750</v>
      </c>
      <c r="C12" s="254"/>
      <c r="D12" s="254"/>
    </row>
    <row r="13" spans="2:8">
      <c r="B13" s="255" t="s">
        <v>1684</v>
      </c>
      <c r="C13" s="255"/>
      <c r="D13" s="255"/>
      <c r="E13" s="249"/>
      <c r="F13" s="249"/>
      <c r="G13" s="249"/>
    </row>
    <row r="14" spans="2:8">
      <c r="B14" s="167" t="s">
        <v>259</v>
      </c>
      <c r="C14" s="167"/>
      <c r="D14" s="167"/>
      <c r="E14" s="249"/>
      <c r="F14" s="249"/>
      <c r="G14" s="249"/>
    </row>
    <row r="15" spans="2:8">
      <c r="B15" s="167" t="s">
        <v>211</v>
      </c>
      <c r="C15" s="167"/>
      <c r="D15" s="167"/>
      <c r="E15" s="249"/>
      <c r="F15" s="249"/>
      <c r="G15" s="249"/>
    </row>
    <row r="16" spans="2:8">
      <c r="B16" s="250" t="s">
        <v>15</v>
      </c>
      <c r="C16" s="250"/>
      <c r="D16" s="250"/>
      <c r="E16" s="256"/>
      <c r="F16" s="256"/>
      <c r="G16" s="256"/>
    </row>
    <row r="17" spans="2:7" ht="28.5" customHeight="1">
      <c r="B17" s="257" t="s">
        <v>5</v>
      </c>
      <c r="C17" s="257"/>
      <c r="D17" s="257"/>
      <c r="E17" s="167"/>
      <c r="F17" s="167"/>
      <c r="G17" s="167"/>
    </row>
    <row r="18" spans="2:7">
      <c r="B18" t="s">
        <v>6</v>
      </c>
      <c r="E18" s="184"/>
      <c r="F18" s="167"/>
      <c r="G18" s="167"/>
    </row>
    <row r="19" spans="2:7">
      <c r="B19" s="250" t="s">
        <v>7</v>
      </c>
      <c r="C19" s="250"/>
      <c r="D19" s="250"/>
      <c r="E19" s="249"/>
      <c r="F19" s="249"/>
      <c r="G19" s="249"/>
    </row>
    <row r="20" spans="2:7">
      <c r="B20" s="250" t="s">
        <v>8</v>
      </c>
      <c r="C20" s="250"/>
      <c r="D20" s="250"/>
      <c r="E20" s="251"/>
      <c r="F20" s="251"/>
      <c r="G20" s="251"/>
    </row>
    <row r="21" spans="2:7">
      <c r="B21" s="250" t="s">
        <v>9</v>
      </c>
      <c r="C21" s="250"/>
      <c r="D21" s="250"/>
      <c r="E21" s="251"/>
      <c r="F21" s="251"/>
      <c r="G21" s="251"/>
    </row>
    <row r="22" spans="2:7">
      <c r="B22" s="250" t="s">
        <v>10</v>
      </c>
      <c r="C22" s="250"/>
      <c r="D22" s="250"/>
      <c r="E22" s="185"/>
      <c r="F22" s="167"/>
      <c r="G22" s="167"/>
    </row>
    <row r="23" spans="2:7">
      <c r="B23" s="250" t="s">
        <v>11</v>
      </c>
      <c r="C23" s="250"/>
      <c r="D23" s="250"/>
      <c r="E23" s="185"/>
      <c r="F23" s="167"/>
      <c r="G23" s="167"/>
    </row>
    <row r="24" spans="2:7">
      <c r="B24" s="250" t="s">
        <v>12</v>
      </c>
      <c r="C24" s="250"/>
      <c r="D24" s="250"/>
      <c r="E24" s="185"/>
      <c r="F24" s="167"/>
      <c r="G24" s="167"/>
    </row>
    <row r="25" spans="2:7" ht="15.75">
      <c r="B25" s="5"/>
      <c r="C25" s="5"/>
      <c r="D25" s="5"/>
      <c r="E25" s="167"/>
      <c r="F25" s="167"/>
      <c r="G25" s="167"/>
    </row>
    <row r="26" spans="2:7">
      <c r="B26" t="s">
        <v>13</v>
      </c>
      <c r="E26" s="183"/>
      <c r="F26" s="167"/>
      <c r="G26" s="167"/>
    </row>
    <row r="27" spans="2:7">
      <c r="B27" s="250" t="s">
        <v>212</v>
      </c>
      <c r="C27" s="250"/>
      <c r="D27" s="250"/>
      <c r="E27" s="249"/>
      <c r="F27" s="249"/>
      <c r="G27" s="249"/>
    </row>
    <row r="28" spans="2:7">
      <c r="B28" s="250" t="s">
        <v>213</v>
      </c>
      <c r="C28" s="250"/>
      <c r="D28" s="250"/>
      <c r="E28" s="251"/>
      <c r="F28" s="251"/>
      <c r="G28" s="251"/>
    </row>
    <row r="29" spans="2:7">
      <c r="B29" s="250" t="s">
        <v>9</v>
      </c>
      <c r="C29" s="250"/>
      <c r="D29" s="250"/>
      <c r="E29" s="251"/>
      <c r="F29" s="251"/>
      <c r="G29" s="251"/>
    </row>
    <row r="30" spans="2:7">
      <c r="B30" s="250" t="s">
        <v>14</v>
      </c>
      <c r="C30" s="250"/>
      <c r="D30" s="250"/>
      <c r="E30" s="185"/>
      <c r="F30" s="168"/>
      <c r="G30" s="169"/>
    </row>
    <row r="31" spans="2:7">
      <c r="B31" s="250" t="s">
        <v>11</v>
      </c>
      <c r="C31" s="250"/>
      <c r="D31" s="250"/>
      <c r="E31" s="185"/>
      <c r="F31" s="167"/>
      <c r="G31" s="167"/>
    </row>
    <row r="32" spans="2:7" ht="15.75">
      <c r="B32" s="5"/>
      <c r="C32" s="5"/>
      <c r="D32" s="5"/>
      <c r="E32" s="169"/>
      <c r="F32" s="167"/>
      <c r="G32" s="167"/>
    </row>
    <row r="33" spans="1:7">
      <c r="A33" s="167"/>
      <c r="B33" s="167"/>
      <c r="C33" s="167"/>
      <c r="D33" s="167"/>
      <c r="E33" s="167"/>
      <c r="F33" s="167"/>
      <c r="G33" s="167"/>
    </row>
    <row r="34" spans="1:7" ht="15.75">
      <c r="B34" s="257" t="s">
        <v>16</v>
      </c>
      <c r="C34" s="257"/>
      <c r="D34" s="257"/>
      <c r="E34" s="167"/>
      <c r="F34" s="167"/>
      <c r="G34" s="167"/>
    </row>
    <row r="35" spans="1:7">
      <c r="B35" s="250" t="s">
        <v>17</v>
      </c>
      <c r="C35" s="250"/>
      <c r="D35" s="250"/>
      <c r="E35" s="183"/>
      <c r="F35" s="167"/>
      <c r="G35" s="167"/>
    </row>
    <row r="36" spans="1:7" ht="15.75">
      <c r="B36" s="5"/>
      <c r="C36" s="5"/>
      <c r="D36" s="5"/>
      <c r="E36" s="167"/>
      <c r="F36" s="167"/>
      <c r="G36" s="167"/>
    </row>
    <row r="37" spans="1:7" ht="15.75">
      <c r="B37" s="257" t="s">
        <v>1695</v>
      </c>
      <c r="C37" s="257"/>
      <c r="D37" s="257"/>
    </row>
    <row r="38" spans="1:7" ht="21.75" customHeight="1">
      <c r="C38" s="170"/>
      <c r="D38" s="171" t="b">
        <v>0</v>
      </c>
      <c r="E38" s="172" t="s">
        <v>19</v>
      </c>
    </row>
    <row r="39" spans="1:7" ht="21.75" customHeight="1">
      <c r="C39" s="170"/>
      <c r="D39" s="171" t="b">
        <v>0</v>
      </c>
      <c r="E39" s="173" t="s">
        <v>18</v>
      </c>
    </row>
    <row r="40" spans="1:7" ht="21.75" customHeight="1">
      <c r="C40" s="170"/>
      <c r="D40" s="171" t="b">
        <v>0</v>
      </c>
      <c r="E40" s="173" t="s">
        <v>25</v>
      </c>
    </row>
    <row r="41" spans="1:7" ht="21.75" customHeight="1">
      <c r="C41" s="170"/>
      <c r="D41" s="171" t="b">
        <v>0</v>
      </c>
      <c r="E41" s="173" t="s">
        <v>22</v>
      </c>
    </row>
    <row r="42" spans="1:7" ht="21.75" customHeight="1">
      <c r="C42" s="170"/>
      <c r="D42" s="171" t="b">
        <v>0</v>
      </c>
      <c r="E42" s="173" t="s">
        <v>20</v>
      </c>
    </row>
    <row r="43" spans="1:7" ht="21.75" customHeight="1">
      <c r="C43" s="170"/>
      <c r="D43" s="171" t="b">
        <v>0</v>
      </c>
      <c r="E43" s="173" t="s">
        <v>23</v>
      </c>
    </row>
    <row r="44" spans="1:7" ht="21.75" customHeight="1">
      <c r="C44" s="170"/>
      <c r="D44" s="171" t="b">
        <v>0</v>
      </c>
      <c r="E44" s="173" t="s">
        <v>21</v>
      </c>
    </row>
    <row r="45" spans="1:7" ht="21.75" customHeight="1">
      <c r="C45" s="170"/>
      <c r="D45" s="171" t="b">
        <v>0</v>
      </c>
      <c r="E45" s="173" t="s">
        <v>18</v>
      </c>
    </row>
    <row r="46" spans="1:7" ht="21.75" customHeight="1">
      <c r="D46" s="171" t="b">
        <v>0</v>
      </c>
      <c r="E46" s="173" t="s">
        <v>24</v>
      </c>
    </row>
    <row r="47" spans="1:7">
      <c r="D47" s="171" t="b">
        <v>0</v>
      </c>
      <c r="E47" s="173" t="s">
        <v>26</v>
      </c>
    </row>
    <row r="67" spans="2:2">
      <c r="B67" s="174"/>
    </row>
  </sheetData>
  <mergeCells count="30">
    <mergeCell ref="B30:D30"/>
    <mergeCell ref="B31:D31"/>
    <mergeCell ref="B16:D16"/>
    <mergeCell ref="B29:D29"/>
    <mergeCell ref="B37:D37"/>
    <mergeCell ref="B34:D34"/>
    <mergeCell ref="B35:D35"/>
    <mergeCell ref="B17:D17"/>
    <mergeCell ref="E29:G29"/>
    <mergeCell ref="B19:D19"/>
    <mergeCell ref="E19:G19"/>
    <mergeCell ref="B20:D20"/>
    <mergeCell ref="E20:G20"/>
    <mergeCell ref="B21:D21"/>
    <mergeCell ref="E21:G21"/>
    <mergeCell ref="B22:D22"/>
    <mergeCell ref="B23:D23"/>
    <mergeCell ref="B24:D24"/>
    <mergeCell ref="B27:D27"/>
    <mergeCell ref="E15:G15"/>
    <mergeCell ref="B28:D28"/>
    <mergeCell ref="E28:G28"/>
    <mergeCell ref="B7:G7"/>
    <mergeCell ref="B8:G8"/>
    <mergeCell ref="B12:D12"/>
    <mergeCell ref="B13:D13"/>
    <mergeCell ref="E13:G13"/>
    <mergeCell ref="E27:G27"/>
    <mergeCell ref="E14:G14"/>
    <mergeCell ref="E16:G16"/>
  </mergeCells>
  <conditionalFormatting sqref="B27:D31 E28:E29 E31:G31">
    <cfRule type="expression" dxfId="10" priority="2">
      <formula>$E$26="Yes"</formula>
    </cfRule>
  </conditionalFormatting>
  <conditionalFormatting sqref="E27:G27">
    <cfRule type="expression" dxfId="9" priority="1">
      <formula>$E$26="Yes"</formula>
    </cfRule>
  </conditionalFormatting>
  <dataValidations count="3">
    <dataValidation type="list" allowBlank="1" showInputMessage="1" showErrorMessage="1" sqref="E30 E22" xr:uid="{2A1FC1B7-F7D6-46B5-81A7-FB0B8FD4FDF8}">
      <formula1>"ACT, QLD, NSW, NT, SA, TAS, VIC, WA"</formula1>
    </dataValidation>
    <dataValidation type="list" allowBlank="1" showInputMessage="1" showErrorMessage="1" sqref="E35" xr:uid="{FA7177D0-328D-4CD5-BFB6-C3D4EB3EF23F}">
      <formula1>"For Profit, Not-For-Profit"</formula1>
    </dataValidation>
    <dataValidation type="list" allowBlank="1" showInputMessage="1" showErrorMessage="1" sqref="E26" xr:uid="{C49623F9-ECCF-4819-8ED2-8EA4F9A4146F}">
      <formula1>"Yes, No"</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0</xdr:colOff>
                    <xdr:row>66</xdr:row>
                    <xdr:rowOff>0</xdr:rowOff>
                  </from>
                  <to>
                    <xdr:col>1</xdr:col>
                    <xdr:colOff>276225</xdr:colOff>
                    <xdr:row>66</xdr:row>
                    <xdr:rowOff>152400</xdr:rowOff>
                  </to>
                </anchor>
              </controlPr>
            </control>
          </mc:Choice>
        </mc:AlternateContent>
        <mc:AlternateContent xmlns:mc="http://schemas.openxmlformats.org/markup-compatibility/2006">
          <mc:Choice Requires="x14">
            <control shapeId="2051" r:id="rId4" name="Check Box 3">
              <controlPr defaultSize="0" autoFill="0" autoLine="0" autoPict="0">
                <anchor moveWithCells="1">
                  <from>
                    <xdr:col>1</xdr:col>
                    <xdr:colOff>0</xdr:colOff>
                    <xdr:row>66</xdr:row>
                    <xdr:rowOff>0</xdr:rowOff>
                  </from>
                  <to>
                    <xdr:col>1</xdr:col>
                    <xdr:colOff>276225</xdr:colOff>
                    <xdr:row>66</xdr:row>
                    <xdr:rowOff>152400</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61" r:id="rId9" name="Check Box 13">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62" r:id="rId10" name="Check Box 14">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63" r:id="rId11" name="Check Box 15">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64" r:id="rId12" name="Check Box 16">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68" r:id="rId15" name="Check Box 20">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69" r:id="rId16" name="Check Box 21">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70" r:id="rId17" name="Check Box 22">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71" r:id="rId18" name="Check Box 23">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mc:AlternateContent xmlns:mc="http://schemas.openxmlformats.org/markup-compatibility/2006">
          <mc:Choice Requires="x14">
            <control shapeId="2072" r:id="rId19" name="Check Box 24">
              <controlPr defaultSize="0" autoFill="0" autoLine="0" autoPict="0">
                <anchor moveWithCells="1">
                  <from>
                    <xdr:col>1</xdr:col>
                    <xdr:colOff>0</xdr:colOff>
                    <xdr:row>66</xdr:row>
                    <xdr:rowOff>0</xdr:rowOff>
                  </from>
                  <to>
                    <xdr:col>2</xdr:col>
                    <xdr:colOff>0</xdr:colOff>
                    <xdr:row>67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2D82F-4486-4836-BB79-B25361F749EA}">
  <sheetPr codeName="Sheet3">
    <tabColor rgb="FFB7E9F9"/>
  </sheetPr>
  <dimension ref="A1:H41"/>
  <sheetViews>
    <sheetView showGridLines="0" showRowColHeaders="0" workbookViewId="0"/>
  </sheetViews>
  <sheetFormatPr defaultRowHeight="15"/>
  <cols>
    <col min="3" max="4" width="27.140625" customWidth="1"/>
    <col min="5" max="5" width="2.7109375" customWidth="1"/>
    <col min="7" max="8" width="27.140625" customWidth="1"/>
  </cols>
  <sheetData>
    <row r="1" spans="1:8">
      <c r="B1" s="1"/>
      <c r="C1" s="1"/>
      <c r="D1" s="1"/>
      <c r="E1" s="1"/>
      <c r="F1" s="1"/>
      <c r="G1" s="1"/>
      <c r="H1" s="1"/>
    </row>
    <row r="2" spans="1:8" ht="15.75">
      <c r="A2" s="2"/>
      <c r="B2" s="2"/>
      <c r="C2" s="2"/>
      <c r="D2" s="2"/>
      <c r="E2" s="2"/>
      <c r="F2" s="2"/>
      <c r="G2" s="2"/>
      <c r="H2" s="2"/>
    </row>
    <row r="3" spans="1:8" ht="15.75">
      <c r="A3" s="2"/>
      <c r="B3" s="2"/>
      <c r="C3" s="2"/>
      <c r="D3" s="2"/>
      <c r="E3" s="2"/>
      <c r="F3" s="3"/>
      <c r="G3" s="186" t="s">
        <v>3</v>
      </c>
      <c r="H3" s="2"/>
    </row>
    <row r="4" spans="1:8" ht="15.75">
      <c r="A4" s="2"/>
      <c r="B4" s="2"/>
      <c r="C4" s="2"/>
      <c r="D4" s="2"/>
      <c r="E4" s="2"/>
      <c r="F4" s="4"/>
      <c r="G4" s="187" t="s">
        <v>4</v>
      </c>
      <c r="H4" s="2"/>
    </row>
    <row r="5" spans="1:8" ht="15.75">
      <c r="A5" s="2"/>
      <c r="B5" s="2"/>
      <c r="C5" s="2"/>
      <c r="D5" s="2"/>
      <c r="E5" s="2"/>
      <c r="F5" s="4"/>
      <c r="G5" s="187" t="str">
        <f>"Email: "&amp;Parameters!$B$4</f>
        <v>Email: retirement.survey@stewartbrown.com.au</v>
      </c>
      <c r="H5" s="2"/>
    </row>
    <row r="6" spans="1:8" ht="15.75">
      <c r="A6" s="2"/>
      <c r="B6" s="2"/>
      <c r="C6" s="2"/>
      <c r="D6" s="2"/>
      <c r="E6" s="2"/>
      <c r="F6" s="2"/>
      <c r="G6" s="2"/>
      <c r="H6" s="2"/>
    </row>
    <row r="7" spans="1:8" ht="21.75">
      <c r="A7" s="259" t="str">
        <f>Parameters!$B$3</f>
        <v>Retirement Living Survey</v>
      </c>
      <c r="B7" s="259"/>
      <c r="C7" s="259"/>
      <c r="D7" s="259"/>
      <c r="E7" s="259"/>
      <c r="F7" s="259"/>
      <c r="G7" s="259"/>
      <c r="H7" s="259"/>
    </row>
    <row r="8" spans="1:8" ht="21.75">
      <c r="A8" s="259" t="s">
        <v>27</v>
      </c>
      <c r="B8" s="259"/>
      <c r="C8" s="259"/>
      <c r="D8" s="259"/>
      <c r="E8" s="259"/>
      <c r="F8" s="259"/>
      <c r="G8" s="259"/>
      <c r="H8" s="259"/>
    </row>
    <row r="11" spans="1:8" ht="21.75">
      <c r="B11" s="241" t="s">
        <v>1838</v>
      </c>
    </row>
    <row r="12" spans="1:8">
      <c r="B12" s="189" t="s">
        <v>1825</v>
      </c>
      <c r="G12" t="s">
        <v>254</v>
      </c>
      <c r="H12" t="s">
        <v>171</v>
      </c>
    </row>
    <row r="13" spans="1:8">
      <c r="B13" t="s">
        <v>28</v>
      </c>
      <c r="C13" s="258"/>
      <c r="D13" s="258"/>
      <c r="F13" t="s">
        <v>6</v>
      </c>
      <c r="G13" s="203"/>
      <c r="H13" s="204"/>
    </row>
    <row r="14" spans="1:8">
      <c r="B14" t="s">
        <v>29</v>
      </c>
      <c r="C14" s="260"/>
      <c r="D14" s="260"/>
      <c r="F14" t="s">
        <v>30</v>
      </c>
      <c r="G14" s="260"/>
      <c r="H14" s="260"/>
    </row>
    <row r="15" spans="1:8" ht="15.75">
      <c r="B15" s="5"/>
      <c r="C15" s="5"/>
      <c r="D15" s="5"/>
      <c r="E15" s="5"/>
      <c r="F15" s="5"/>
      <c r="G15" s="5"/>
      <c r="H15" s="5"/>
    </row>
    <row r="16" spans="1:8" ht="15.75">
      <c r="B16" s="5"/>
      <c r="C16" s="5"/>
      <c r="D16" s="5"/>
      <c r="E16" s="5"/>
      <c r="F16" s="5"/>
      <c r="G16" s="5"/>
      <c r="H16" s="5"/>
    </row>
    <row r="17" spans="2:8">
      <c r="B17" s="189" t="s">
        <v>1826</v>
      </c>
      <c r="G17" t="s">
        <v>254</v>
      </c>
      <c r="H17" t="s">
        <v>171</v>
      </c>
    </row>
    <row r="18" spans="2:8">
      <c r="B18" t="s">
        <v>28</v>
      </c>
      <c r="C18" s="258"/>
      <c r="D18" s="258"/>
      <c r="F18" t="s">
        <v>6</v>
      </c>
      <c r="G18" s="205"/>
      <c r="H18" s="204"/>
    </row>
    <row r="19" spans="2:8">
      <c r="B19" t="s">
        <v>29</v>
      </c>
      <c r="C19" s="260"/>
      <c r="D19" s="260"/>
      <c r="F19" t="s">
        <v>31</v>
      </c>
      <c r="G19" s="260"/>
      <c r="H19" s="260"/>
    </row>
    <row r="20" spans="2:8">
      <c r="F20" t="s">
        <v>32</v>
      </c>
      <c r="G20" s="260"/>
      <c r="H20" s="260"/>
    </row>
    <row r="21" spans="2:8" ht="15.75">
      <c r="B21" s="5"/>
      <c r="C21" s="5"/>
      <c r="D21" s="5"/>
      <c r="E21" s="5"/>
      <c r="F21" s="5"/>
      <c r="G21" s="5"/>
      <c r="H21" s="5"/>
    </row>
    <row r="22" spans="2:8" ht="15.75">
      <c r="B22" s="5"/>
      <c r="C22" s="5"/>
      <c r="D22" s="5"/>
      <c r="E22" s="5"/>
      <c r="F22" s="5"/>
      <c r="G22" s="5"/>
      <c r="H22" s="5"/>
    </row>
    <row r="23" spans="2:8">
      <c r="B23" s="190" t="s">
        <v>1827</v>
      </c>
      <c r="C23" s="1"/>
      <c r="D23" s="1"/>
      <c r="E23" s="1"/>
      <c r="G23" t="s">
        <v>254</v>
      </c>
      <c r="H23" t="s">
        <v>171</v>
      </c>
    </row>
    <row r="24" spans="2:8">
      <c r="B24" t="s">
        <v>28</v>
      </c>
      <c r="C24" s="258"/>
      <c r="D24" s="258"/>
      <c r="F24" t="s">
        <v>6</v>
      </c>
      <c r="G24" s="205"/>
      <c r="H24" s="204"/>
    </row>
    <row r="25" spans="2:8">
      <c r="B25" t="s">
        <v>29</v>
      </c>
      <c r="C25" s="260"/>
      <c r="D25" s="260"/>
      <c r="F25" t="s">
        <v>30</v>
      </c>
      <c r="G25" s="260"/>
      <c r="H25" s="260"/>
    </row>
    <row r="27" spans="2:8">
      <c r="B27" t="s">
        <v>28</v>
      </c>
      <c r="C27" s="258"/>
      <c r="D27" s="258"/>
      <c r="F27" t="s">
        <v>6</v>
      </c>
      <c r="G27" s="205"/>
      <c r="H27" s="204"/>
    </row>
    <row r="28" spans="2:8">
      <c r="B28" t="s">
        <v>29</v>
      </c>
      <c r="C28" s="260"/>
      <c r="D28" s="260"/>
      <c r="F28" t="s">
        <v>30</v>
      </c>
      <c r="G28" s="260"/>
      <c r="H28" s="260"/>
    </row>
    <row r="29" spans="2:8" ht="15.75">
      <c r="B29" s="5"/>
      <c r="C29" s="5"/>
      <c r="D29" s="5"/>
      <c r="E29" s="5"/>
      <c r="F29" s="5"/>
      <c r="G29" s="5"/>
      <c r="H29" s="5"/>
    </row>
    <row r="30" spans="2:8" ht="15.75">
      <c r="B30" s="5"/>
      <c r="C30" s="5"/>
      <c r="D30" s="5"/>
      <c r="E30" s="5"/>
      <c r="F30" s="5"/>
      <c r="G30" s="5"/>
      <c r="H30" s="5"/>
    </row>
    <row r="31" spans="2:8">
      <c r="B31" s="191" t="s">
        <v>33</v>
      </c>
      <c r="G31" t="s">
        <v>254</v>
      </c>
      <c r="H31" t="s">
        <v>171</v>
      </c>
    </row>
    <row r="32" spans="2:8">
      <c r="B32" t="s">
        <v>28</v>
      </c>
      <c r="C32" s="258"/>
      <c r="D32" s="258"/>
      <c r="F32" t="s">
        <v>6</v>
      </c>
      <c r="G32" s="205"/>
      <c r="H32" s="204"/>
    </row>
    <row r="33" spans="2:8">
      <c r="B33" t="s">
        <v>29</v>
      </c>
      <c r="C33" s="260"/>
      <c r="D33" s="260"/>
      <c r="F33" t="s">
        <v>30</v>
      </c>
      <c r="G33" s="260"/>
      <c r="H33" s="260"/>
    </row>
    <row r="34" spans="2:8" ht="15.75">
      <c r="B34" s="5"/>
      <c r="C34" s="5"/>
      <c r="D34" s="5"/>
      <c r="E34" s="5"/>
      <c r="F34" s="5"/>
      <c r="G34" s="5"/>
      <c r="H34" s="5"/>
    </row>
    <row r="35" spans="2:8" ht="15.75">
      <c r="B35" s="5"/>
      <c r="C35" s="5"/>
      <c r="D35" s="5"/>
      <c r="E35" s="5"/>
      <c r="F35" s="5"/>
      <c r="G35" s="5"/>
      <c r="H35" s="5"/>
    </row>
    <row r="36" spans="2:8">
      <c r="B36" s="191" t="s">
        <v>34</v>
      </c>
      <c r="G36" t="s">
        <v>254</v>
      </c>
      <c r="H36" t="s">
        <v>171</v>
      </c>
    </row>
    <row r="37" spans="2:8">
      <c r="B37" t="s">
        <v>28</v>
      </c>
      <c r="C37" s="258"/>
      <c r="D37" s="258"/>
      <c r="F37" t="s">
        <v>6</v>
      </c>
      <c r="G37" s="205"/>
      <c r="H37" s="204"/>
    </row>
    <row r="38" spans="2:8">
      <c r="B38" t="s">
        <v>29</v>
      </c>
      <c r="C38" s="260"/>
      <c r="D38" s="260"/>
      <c r="F38" t="s">
        <v>30</v>
      </c>
      <c r="G38" s="260"/>
      <c r="H38" s="260"/>
    </row>
    <row r="41" spans="2:8">
      <c r="B41" s="9"/>
    </row>
  </sheetData>
  <mergeCells count="21">
    <mergeCell ref="C32:D32"/>
    <mergeCell ref="C33:D33"/>
    <mergeCell ref="G33:H33"/>
    <mergeCell ref="C37:D37"/>
    <mergeCell ref="C38:D38"/>
    <mergeCell ref="G38:H38"/>
    <mergeCell ref="C25:D25"/>
    <mergeCell ref="G25:H25"/>
    <mergeCell ref="C27:D27"/>
    <mergeCell ref="C28:D28"/>
    <mergeCell ref="G28:H28"/>
    <mergeCell ref="C24:D24"/>
    <mergeCell ref="A7:H7"/>
    <mergeCell ref="A8:H8"/>
    <mergeCell ref="C13:D13"/>
    <mergeCell ref="C14:D14"/>
    <mergeCell ref="G14:H14"/>
    <mergeCell ref="C18:D18"/>
    <mergeCell ref="C19:D19"/>
    <mergeCell ref="G19:H19"/>
    <mergeCell ref="G20:H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3DCD0-AE3F-44C3-8904-5C6611F06C5A}">
  <sheetPr codeName="Sheet4">
    <tabColor rgb="FFB7E9F9"/>
  </sheetPr>
  <dimension ref="A1:DI45"/>
  <sheetViews>
    <sheetView showGridLines="0" showRowColHeaders="0" workbookViewId="0"/>
  </sheetViews>
  <sheetFormatPr defaultRowHeight="15"/>
  <cols>
    <col min="3" max="3" width="73.28515625" customWidth="1"/>
    <col min="4" max="4" width="2.7109375" customWidth="1"/>
    <col min="5" max="5" width="34.7109375" customWidth="1"/>
    <col min="6" max="104" width="29.5703125" customWidth="1"/>
  </cols>
  <sheetData>
    <row r="1" spans="1:104">
      <c r="A1" s="1"/>
      <c r="B1" s="1"/>
      <c r="C1" s="1"/>
      <c r="D1" s="1"/>
      <c r="E1" s="1"/>
      <c r="F1" s="1"/>
      <c r="G1" s="1"/>
      <c r="H1" s="1"/>
    </row>
    <row r="2" spans="1:104" ht="15.75">
      <c r="A2" s="2"/>
      <c r="B2" s="2"/>
      <c r="C2" s="2"/>
      <c r="D2" s="2"/>
      <c r="E2" s="2"/>
      <c r="F2" s="2"/>
      <c r="G2" s="2"/>
      <c r="H2" s="2"/>
    </row>
    <row r="3" spans="1:104" ht="15.75">
      <c r="A3" s="2"/>
      <c r="B3" s="2"/>
      <c r="C3" s="2"/>
      <c r="D3" s="2"/>
      <c r="E3" s="2"/>
      <c r="F3" s="186" t="s">
        <v>3</v>
      </c>
      <c r="G3" s="2"/>
      <c r="H3" s="2"/>
    </row>
    <row r="4" spans="1:104" ht="15.75">
      <c r="A4" s="2"/>
      <c r="B4" s="2"/>
      <c r="C4" s="2"/>
      <c r="D4" s="2"/>
      <c r="E4" s="2"/>
      <c r="F4" s="187" t="s">
        <v>4</v>
      </c>
      <c r="G4" s="2"/>
      <c r="H4" s="2"/>
    </row>
    <row r="5" spans="1:104" ht="15.75">
      <c r="A5" s="2"/>
      <c r="B5" s="2"/>
      <c r="C5" s="2"/>
      <c r="D5" s="2"/>
      <c r="E5" s="2"/>
      <c r="F5" s="187" t="str">
        <f>"Email: "&amp;Parameters!$B$4</f>
        <v>Email: retirement.survey@stewartbrown.com.au</v>
      </c>
      <c r="G5" s="2"/>
      <c r="H5" s="2"/>
      <c r="I5" s="10" t="s">
        <v>35</v>
      </c>
      <c r="J5" s="11" t="s">
        <v>36</v>
      </c>
    </row>
    <row r="6" spans="1:104" ht="15.75">
      <c r="A6" s="2"/>
      <c r="B6" s="2"/>
      <c r="C6" s="2"/>
      <c r="D6" s="2"/>
      <c r="E6" s="2"/>
      <c r="F6" s="2"/>
      <c r="G6" s="2"/>
      <c r="H6" s="2"/>
      <c r="I6" s="10" t="s">
        <v>37</v>
      </c>
      <c r="J6" s="11" t="s">
        <v>38</v>
      </c>
    </row>
    <row r="7" spans="1:104" ht="21.75">
      <c r="A7" s="259" t="str">
        <f>Parameters!B3</f>
        <v>Retirement Living Survey</v>
      </c>
      <c r="B7" s="259"/>
      <c r="C7" s="259"/>
      <c r="D7" s="259"/>
      <c r="E7" s="259"/>
      <c r="F7" s="259"/>
      <c r="G7" s="259"/>
      <c r="I7" s="10" t="s">
        <v>39</v>
      </c>
      <c r="J7" s="11" t="s">
        <v>38</v>
      </c>
    </row>
    <row r="8" spans="1:104" ht="21.75">
      <c r="A8" s="259" t="s">
        <v>1700</v>
      </c>
      <c r="B8" s="259"/>
      <c r="C8" s="259"/>
      <c r="D8" s="259"/>
      <c r="E8" s="259"/>
      <c r="F8" s="259"/>
      <c r="G8" s="259"/>
      <c r="I8" s="10" t="s">
        <v>40</v>
      </c>
      <c r="J8" s="11" t="s">
        <v>38</v>
      </c>
    </row>
    <row r="9" spans="1:104">
      <c r="I9" s="10" t="s">
        <v>41</v>
      </c>
      <c r="J9" s="11" t="s">
        <v>42</v>
      </c>
    </row>
    <row r="10" spans="1:104">
      <c r="I10" s="10" t="s">
        <v>43</v>
      </c>
      <c r="J10" s="11" t="s">
        <v>44</v>
      </c>
    </row>
    <row r="11" spans="1:104">
      <c r="C11" s="1" t="s">
        <v>1796</v>
      </c>
      <c r="D11" s="1"/>
      <c r="E11" s="1"/>
      <c r="I11" s="10" t="s">
        <v>45</v>
      </c>
      <c r="J11" s="11" t="s">
        <v>46</v>
      </c>
    </row>
    <row r="12" spans="1:104">
      <c r="C12" t="s">
        <v>1699</v>
      </c>
    </row>
    <row r="14" spans="1:104" ht="21.75">
      <c r="C14" s="241" t="s">
        <v>1759</v>
      </c>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row>
    <row r="15" spans="1:104">
      <c r="C15" s="199" t="s">
        <v>1697</v>
      </c>
      <c r="E15" s="239" t="s">
        <v>1698</v>
      </c>
      <c r="F15" s="239" t="s">
        <v>1698</v>
      </c>
      <c r="G15" s="239" t="s">
        <v>1698</v>
      </c>
      <c r="H15" s="239" t="s">
        <v>1698</v>
      </c>
      <c r="I15" s="239" t="s">
        <v>1698</v>
      </c>
      <c r="J15" s="239" t="s">
        <v>1698</v>
      </c>
      <c r="K15" s="239" t="s">
        <v>1698</v>
      </c>
      <c r="L15" s="239" t="s">
        <v>1698</v>
      </c>
      <c r="M15" s="239" t="s">
        <v>1698</v>
      </c>
      <c r="N15" s="239" t="s">
        <v>1698</v>
      </c>
      <c r="O15" s="239" t="s">
        <v>1698</v>
      </c>
      <c r="P15" s="239" t="s">
        <v>1698</v>
      </c>
      <c r="Q15" s="239" t="s">
        <v>1698</v>
      </c>
      <c r="R15" s="239" t="s">
        <v>1698</v>
      </c>
      <c r="S15" s="239" t="s">
        <v>1698</v>
      </c>
      <c r="T15" s="239" t="s">
        <v>1698</v>
      </c>
      <c r="U15" s="239" t="s">
        <v>1698</v>
      </c>
      <c r="V15" s="239" t="s">
        <v>1698</v>
      </c>
      <c r="W15" s="239" t="s">
        <v>1698</v>
      </c>
      <c r="X15" s="239" t="s">
        <v>1698</v>
      </c>
      <c r="Y15" s="239" t="s">
        <v>1698</v>
      </c>
      <c r="Z15" s="239" t="s">
        <v>1698</v>
      </c>
      <c r="AA15" s="239" t="s">
        <v>1698</v>
      </c>
      <c r="AB15" s="239" t="s">
        <v>1698</v>
      </c>
      <c r="AC15" s="239" t="s">
        <v>1698</v>
      </c>
      <c r="AD15" s="239" t="s">
        <v>1698</v>
      </c>
      <c r="AE15" s="239" t="s">
        <v>1698</v>
      </c>
      <c r="AF15" s="239" t="s">
        <v>1698</v>
      </c>
      <c r="AG15" s="239" t="s">
        <v>1698</v>
      </c>
      <c r="AH15" s="239" t="s">
        <v>1698</v>
      </c>
      <c r="AI15" s="239" t="s">
        <v>1698</v>
      </c>
      <c r="AJ15" s="239" t="s">
        <v>1698</v>
      </c>
      <c r="AK15" s="239" t="s">
        <v>1698</v>
      </c>
      <c r="AL15" s="239" t="s">
        <v>1698</v>
      </c>
      <c r="AM15" s="239" t="s">
        <v>1698</v>
      </c>
      <c r="AN15" s="239" t="s">
        <v>1698</v>
      </c>
      <c r="AO15" s="239" t="s">
        <v>1698</v>
      </c>
      <c r="AP15" s="239" t="s">
        <v>1698</v>
      </c>
      <c r="AQ15" s="239" t="s">
        <v>1698</v>
      </c>
      <c r="AR15" s="239" t="s">
        <v>1698</v>
      </c>
      <c r="AS15" s="239" t="s">
        <v>1698</v>
      </c>
      <c r="AT15" s="239" t="s">
        <v>1698</v>
      </c>
      <c r="AU15" s="239" t="s">
        <v>1698</v>
      </c>
      <c r="AV15" s="239" t="s">
        <v>1698</v>
      </c>
      <c r="AW15" s="239" t="s">
        <v>1698</v>
      </c>
      <c r="AX15" s="239" t="s">
        <v>1698</v>
      </c>
      <c r="AY15" s="239" t="s">
        <v>1698</v>
      </c>
      <c r="AZ15" s="239" t="s">
        <v>1698</v>
      </c>
      <c r="BA15" s="239" t="s">
        <v>1698</v>
      </c>
      <c r="BB15" s="239" t="s">
        <v>1698</v>
      </c>
      <c r="BC15" s="239" t="s">
        <v>1698</v>
      </c>
      <c r="BD15" s="239" t="s">
        <v>1698</v>
      </c>
      <c r="BE15" s="239" t="s">
        <v>1698</v>
      </c>
      <c r="BF15" s="239" t="s">
        <v>1698</v>
      </c>
      <c r="BG15" s="239" t="s">
        <v>1698</v>
      </c>
      <c r="BH15" s="239" t="s">
        <v>1698</v>
      </c>
      <c r="BI15" s="239" t="s">
        <v>1698</v>
      </c>
      <c r="BJ15" s="239" t="s">
        <v>1698</v>
      </c>
      <c r="BK15" s="239" t="s">
        <v>1698</v>
      </c>
      <c r="BL15" s="239" t="s">
        <v>1698</v>
      </c>
      <c r="BM15" s="239" t="s">
        <v>1698</v>
      </c>
      <c r="BN15" s="239" t="s">
        <v>1698</v>
      </c>
      <c r="BO15" s="239" t="s">
        <v>1698</v>
      </c>
      <c r="BP15" s="239" t="s">
        <v>1698</v>
      </c>
      <c r="BQ15" s="239" t="s">
        <v>1698</v>
      </c>
      <c r="BR15" s="239" t="s">
        <v>1698</v>
      </c>
      <c r="BS15" s="239" t="s">
        <v>1698</v>
      </c>
      <c r="BT15" s="239" t="s">
        <v>1698</v>
      </c>
      <c r="BU15" s="239" t="s">
        <v>1698</v>
      </c>
      <c r="BV15" s="239" t="s">
        <v>1698</v>
      </c>
      <c r="BW15" s="239" t="s">
        <v>1698</v>
      </c>
      <c r="BX15" s="239" t="s">
        <v>1698</v>
      </c>
      <c r="BY15" s="239" t="s">
        <v>1698</v>
      </c>
      <c r="BZ15" s="239" t="s">
        <v>1698</v>
      </c>
      <c r="CA15" s="239" t="s">
        <v>1698</v>
      </c>
      <c r="CB15" s="239" t="s">
        <v>1698</v>
      </c>
      <c r="CC15" s="239" t="s">
        <v>1698</v>
      </c>
      <c r="CD15" s="239" t="s">
        <v>1698</v>
      </c>
      <c r="CE15" s="239" t="s">
        <v>1698</v>
      </c>
      <c r="CF15" s="239" t="s">
        <v>1698</v>
      </c>
      <c r="CG15" s="239" t="s">
        <v>1698</v>
      </c>
      <c r="CH15" s="239" t="s">
        <v>1698</v>
      </c>
      <c r="CI15" s="239" t="s">
        <v>1698</v>
      </c>
      <c r="CJ15" s="239" t="s">
        <v>1698</v>
      </c>
      <c r="CK15" s="239" t="s">
        <v>1698</v>
      </c>
      <c r="CL15" s="239" t="s">
        <v>1698</v>
      </c>
      <c r="CM15" s="239" t="s">
        <v>1698</v>
      </c>
      <c r="CN15" s="239" t="s">
        <v>1698</v>
      </c>
      <c r="CO15" s="239" t="s">
        <v>1698</v>
      </c>
      <c r="CP15" s="239" t="s">
        <v>1698</v>
      </c>
      <c r="CQ15" s="239" t="s">
        <v>1698</v>
      </c>
      <c r="CR15" s="239" t="s">
        <v>1698</v>
      </c>
      <c r="CS15" s="239" t="s">
        <v>1698</v>
      </c>
      <c r="CT15" s="239" t="s">
        <v>1698</v>
      </c>
      <c r="CU15" s="239" t="s">
        <v>1698</v>
      </c>
      <c r="CV15" s="239" t="s">
        <v>1698</v>
      </c>
      <c r="CW15" s="239" t="s">
        <v>1698</v>
      </c>
      <c r="CX15" s="239" t="s">
        <v>1698</v>
      </c>
      <c r="CY15" s="239" t="s">
        <v>1698</v>
      </c>
      <c r="CZ15" s="239" t="s">
        <v>1698</v>
      </c>
    </row>
    <row r="16" spans="1:104">
      <c r="C16" s="192" t="s">
        <v>1758</v>
      </c>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c r="BI16" s="206"/>
      <c r="BJ16" s="206"/>
      <c r="BK16" s="206"/>
      <c r="BL16" s="206"/>
      <c r="BM16" s="206"/>
      <c r="BN16" s="206"/>
      <c r="BO16" s="206"/>
      <c r="BP16" s="206"/>
      <c r="BQ16" s="206"/>
      <c r="BR16" s="206"/>
      <c r="BS16" s="206"/>
      <c r="BT16" s="206"/>
      <c r="BU16" s="206"/>
      <c r="BV16" s="206"/>
      <c r="BW16" s="206"/>
      <c r="BX16" s="206"/>
      <c r="BY16" s="206"/>
      <c r="BZ16" s="206"/>
      <c r="CA16" s="206"/>
      <c r="CB16" s="206"/>
      <c r="CC16" s="206"/>
      <c r="CD16" s="206"/>
      <c r="CE16" s="206"/>
      <c r="CF16" s="206"/>
      <c r="CG16" s="206"/>
      <c r="CH16" s="206"/>
      <c r="CI16" s="206"/>
      <c r="CJ16" s="206"/>
      <c r="CK16" s="206"/>
      <c r="CL16" s="206"/>
      <c r="CM16" s="206"/>
      <c r="CN16" s="206"/>
      <c r="CO16" s="206"/>
      <c r="CP16" s="206"/>
      <c r="CQ16" s="206"/>
      <c r="CR16" s="206"/>
      <c r="CS16" s="206"/>
      <c r="CT16" s="206"/>
      <c r="CU16" s="206"/>
      <c r="CV16" s="206"/>
      <c r="CW16" s="206"/>
      <c r="CX16" s="206"/>
      <c r="CY16" s="206"/>
      <c r="CZ16" s="206"/>
    </row>
    <row r="17" spans="2:113">
      <c r="C17" s="193" t="s">
        <v>47</v>
      </c>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row>
    <row r="18" spans="2:113">
      <c r="C18" s="193" t="s">
        <v>14</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8"/>
      <c r="CW18" s="208"/>
      <c r="CX18" s="208"/>
      <c r="CY18" s="208"/>
      <c r="CZ18" s="208"/>
    </row>
    <row r="19" spans="2:113">
      <c r="C19" s="193" t="s">
        <v>11</v>
      </c>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09"/>
      <c r="BA19" s="209"/>
      <c r="BB19" s="209"/>
      <c r="BC19" s="209"/>
      <c r="BD19" s="209"/>
      <c r="BE19" s="209"/>
      <c r="BF19" s="209"/>
      <c r="BG19" s="209"/>
      <c r="BH19" s="209"/>
      <c r="BI19" s="209"/>
      <c r="BJ19" s="209"/>
      <c r="BK19" s="209"/>
      <c r="BL19" s="209"/>
      <c r="BM19" s="209"/>
      <c r="BN19" s="209"/>
      <c r="BO19" s="209"/>
      <c r="BP19" s="209"/>
      <c r="BQ19" s="209"/>
      <c r="BR19" s="209"/>
      <c r="BS19" s="209"/>
      <c r="BT19" s="209"/>
      <c r="BU19" s="209"/>
      <c r="BV19" s="209"/>
      <c r="BW19" s="209"/>
      <c r="BX19" s="209"/>
      <c r="BY19" s="209"/>
      <c r="BZ19" s="209"/>
      <c r="CA19" s="209"/>
      <c r="CB19" s="209"/>
      <c r="CC19" s="209"/>
      <c r="CD19" s="209"/>
      <c r="CE19" s="209"/>
      <c r="CF19" s="209"/>
      <c r="CG19" s="209"/>
      <c r="CH19" s="209"/>
      <c r="CI19" s="209"/>
      <c r="CJ19" s="209"/>
      <c r="CK19" s="209"/>
      <c r="CL19" s="209"/>
      <c r="CM19" s="209"/>
      <c r="CN19" s="209"/>
      <c r="CO19" s="209"/>
      <c r="CP19" s="209"/>
      <c r="CQ19" s="209"/>
      <c r="CR19" s="209"/>
      <c r="CS19" s="209"/>
      <c r="CT19" s="209"/>
      <c r="CU19" s="209"/>
      <c r="CV19" s="209"/>
      <c r="CW19" s="209"/>
      <c r="CX19" s="209"/>
      <c r="CY19" s="209"/>
      <c r="CZ19" s="209"/>
    </row>
    <row r="20" spans="2:113">
      <c r="C20" s="194" t="s">
        <v>1696</v>
      </c>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0"/>
      <c r="CW20" s="210"/>
      <c r="CX20" s="210"/>
      <c r="CY20" s="210"/>
      <c r="CZ20" s="210"/>
    </row>
    <row r="21" spans="2:113" ht="15.75">
      <c r="C21" s="5"/>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row>
    <row r="22" spans="2:113">
      <c r="C22" s="199" t="s">
        <v>1760</v>
      </c>
      <c r="D22" s="193"/>
      <c r="E22" s="193"/>
      <c r="F22" s="193"/>
      <c r="G22" s="193"/>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154"/>
      <c r="CO22" s="154"/>
      <c r="CP22" s="154"/>
      <c r="CQ22" s="154"/>
      <c r="CR22" s="154"/>
      <c r="CS22" s="154"/>
      <c r="CT22" s="154"/>
      <c r="CU22" s="154"/>
      <c r="CV22" s="154"/>
      <c r="CW22" s="154"/>
      <c r="CX22" s="154"/>
      <c r="CY22" s="154"/>
      <c r="CZ22" s="154"/>
      <c r="DA22" s="154"/>
      <c r="DB22" s="154"/>
      <c r="DC22" s="154"/>
      <c r="DD22" s="154"/>
      <c r="DE22" s="154"/>
      <c r="DF22" s="154"/>
      <c r="DG22" s="154"/>
      <c r="DH22" s="154"/>
      <c r="DI22" s="154"/>
    </row>
    <row r="23" spans="2:113" ht="15.75" hidden="1" customHeight="1">
      <c r="C23" s="78" t="s">
        <v>271</v>
      </c>
      <c r="D23" s="78"/>
      <c r="E23" s="78"/>
      <c r="F23" s="78"/>
      <c r="G23" s="78"/>
      <c r="H23" s="78"/>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row>
    <row r="24" spans="2:113" ht="15.75" hidden="1" customHeight="1">
      <c r="C24" s="78" t="s">
        <v>48</v>
      </c>
      <c r="D24" s="78"/>
      <c r="E24" s="78" t="e">
        <f>"MMM"&amp;_xlfn.XLOOKUP(#REF!,'ACPR - SA2 (OUO)'!$A:$A,'ACPR - SA2 (OUO)'!$E:$E,"Check NAPS ID",0,1)</f>
        <v>#REF!</v>
      </c>
      <c r="F24" s="78" t="e">
        <f>"MMM"&amp;_xlfn.XLOOKUP(#REF!,'ACPR - SA2 (OUO)'!$A:$A,'ACPR - SA2 (OUO)'!$E:$E,"Check NAPS ID",0,1)</f>
        <v>#REF!</v>
      </c>
      <c r="G24" s="78" t="e">
        <f>"MMM"&amp;_xlfn.XLOOKUP(#REF!,'ACPR - SA2 (OUO)'!$A:$A,'ACPR - SA2 (OUO)'!$E:$E,"Check NAPS ID",0,1)</f>
        <v>#REF!</v>
      </c>
      <c r="H24" s="78" t="e">
        <f>"MMM"&amp;_xlfn.XLOOKUP(#REF!,'ACPR - SA2 (OUO)'!$A:$A,'ACPR - SA2 (OUO)'!$E:$E,"Check NAPS ID",0,1)</f>
        <v>#REF!</v>
      </c>
      <c r="I24" s="90" t="e">
        <f>"MMM"&amp;_xlfn.XLOOKUP(#REF!,'ACPR - SA2 (OUO)'!$A:$A,'ACPR - SA2 (OUO)'!$E:$E,"Check NAPS ID",0,1)</f>
        <v>#REF!</v>
      </c>
      <c r="J24" s="90" t="e">
        <f>"MMM"&amp;_xlfn.XLOOKUP(#REF!,'ACPR - SA2 (OUO)'!$A:$A,'ACPR - SA2 (OUO)'!$E:$E,"Check NAPS ID",0,1)</f>
        <v>#REF!</v>
      </c>
      <c r="K24" s="90" t="e">
        <f>"MMM"&amp;_xlfn.XLOOKUP(#REF!,'ACPR - SA2 (OUO)'!$A:$A,'ACPR - SA2 (OUO)'!$E:$E,"Check NAPS ID",0,1)</f>
        <v>#REF!</v>
      </c>
      <c r="L24" s="90" t="e">
        <f>"MMM"&amp;_xlfn.XLOOKUP(#REF!,'ACPR - SA2 (OUO)'!$A:$A,'ACPR - SA2 (OUO)'!$E:$E,"Check NAPS ID",0,1)</f>
        <v>#REF!</v>
      </c>
      <c r="M24" s="90" t="e">
        <f>"MMM"&amp;_xlfn.XLOOKUP(#REF!,'ACPR - SA2 (OUO)'!$A:$A,'ACPR - SA2 (OUO)'!$E:$E,"Check NAPS ID",0,1)</f>
        <v>#REF!</v>
      </c>
      <c r="N24" s="90" t="e">
        <f>"MMM"&amp;_xlfn.XLOOKUP(#REF!,'ACPR - SA2 (OUO)'!$A:$A,'ACPR - SA2 (OUO)'!$E:$E,"Check NAPS ID",0,1)</f>
        <v>#REF!</v>
      </c>
      <c r="O24" s="90" t="e">
        <f>"MMM"&amp;_xlfn.XLOOKUP(#REF!,'ACPR - SA2 (OUO)'!$A:$A,'ACPR - SA2 (OUO)'!$E:$E,"Check NAPS ID",0,1)</f>
        <v>#REF!</v>
      </c>
      <c r="P24" s="90" t="e">
        <f>"MMM"&amp;_xlfn.XLOOKUP(#REF!,'ACPR - SA2 (OUO)'!$A:$A,'ACPR - SA2 (OUO)'!$E:$E,"Check NAPS ID",0,1)</f>
        <v>#REF!</v>
      </c>
      <c r="Q24" s="90" t="e">
        <f>"MMM"&amp;_xlfn.XLOOKUP(#REF!,'ACPR - SA2 (OUO)'!$A:$A,'ACPR - SA2 (OUO)'!$E:$E,"Check NAPS ID",0,1)</f>
        <v>#REF!</v>
      </c>
      <c r="R24" s="90" t="e">
        <f>"MMM"&amp;_xlfn.XLOOKUP(#REF!,'ACPR - SA2 (OUO)'!$A:$A,'ACPR - SA2 (OUO)'!$E:$E,"Check NAPS ID",0,1)</f>
        <v>#REF!</v>
      </c>
      <c r="S24" s="90" t="e">
        <f>"MMM"&amp;_xlfn.XLOOKUP(#REF!,'ACPR - SA2 (OUO)'!$A:$A,'ACPR - SA2 (OUO)'!$E:$E,"Check NAPS ID",0,1)</f>
        <v>#REF!</v>
      </c>
      <c r="T24" s="90" t="e">
        <f>"MMM"&amp;_xlfn.XLOOKUP(#REF!,'ACPR - SA2 (OUO)'!$A:$A,'ACPR - SA2 (OUO)'!$E:$E,"Check NAPS ID",0,1)</f>
        <v>#REF!</v>
      </c>
      <c r="U24" s="90" t="e">
        <f>"MMM"&amp;_xlfn.XLOOKUP(#REF!,'ACPR - SA2 (OUO)'!$A:$A,'ACPR - SA2 (OUO)'!$E:$E,"Check NAPS ID",0,1)</f>
        <v>#REF!</v>
      </c>
      <c r="V24" s="90" t="e">
        <f>"MMM"&amp;_xlfn.XLOOKUP(#REF!,'ACPR - SA2 (OUO)'!$A:$A,'ACPR - SA2 (OUO)'!$E:$E,"Check NAPS ID",0,1)</f>
        <v>#REF!</v>
      </c>
      <c r="W24" s="90" t="e">
        <f>"MMM"&amp;_xlfn.XLOOKUP(#REF!,'ACPR - SA2 (OUO)'!$A:$A,'ACPR - SA2 (OUO)'!$E:$E,"Check NAPS ID",0,1)</f>
        <v>#REF!</v>
      </c>
      <c r="X24" s="90" t="e">
        <f>"MMM"&amp;_xlfn.XLOOKUP(#REF!,'ACPR - SA2 (OUO)'!$A:$A,'ACPR - SA2 (OUO)'!$E:$E,"Check NAPS ID",0,1)</f>
        <v>#REF!</v>
      </c>
      <c r="Y24" s="90" t="e">
        <f>"MMM"&amp;_xlfn.XLOOKUP(#REF!,'ACPR - SA2 (OUO)'!$A:$A,'ACPR - SA2 (OUO)'!$E:$E,"Check NAPS ID",0,1)</f>
        <v>#REF!</v>
      </c>
      <c r="Z24" s="90" t="e">
        <f>"MMM"&amp;_xlfn.XLOOKUP(#REF!,'ACPR - SA2 (OUO)'!$A:$A,'ACPR - SA2 (OUO)'!$E:$E,"Check NAPS ID",0,1)</f>
        <v>#REF!</v>
      </c>
      <c r="AA24" s="90" t="e">
        <f>"MMM"&amp;_xlfn.XLOOKUP(#REF!,'ACPR - SA2 (OUO)'!$A:$A,'ACPR - SA2 (OUO)'!$E:$E,"Check NAPS ID",0,1)</f>
        <v>#REF!</v>
      </c>
      <c r="AB24" s="90" t="e">
        <f>"MMM"&amp;_xlfn.XLOOKUP(#REF!,'ACPR - SA2 (OUO)'!$A:$A,'ACPR - SA2 (OUO)'!$E:$E,"Check NAPS ID",0,1)</f>
        <v>#REF!</v>
      </c>
      <c r="AC24" s="90" t="e">
        <f>"MMM"&amp;_xlfn.XLOOKUP(#REF!,'ACPR - SA2 (OUO)'!$A:$A,'ACPR - SA2 (OUO)'!$E:$E,"Check NAPS ID",0,1)</f>
        <v>#REF!</v>
      </c>
      <c r="AD24" s="90" t="e">
        <f>"MMM"&amp;_xlfn.XLOOKUP(#REF!,'ACPR - SA2 (OUO)'!$A:$A,'ACPR - SA2 (OUO)'!$E:$E,"Check NAPS ID",0,1)</f>
        <v>#REF!</v>
      </c>
      <c r="AE24" s="90" t="e">
        <f>"MMM"&amp;_xlfn.XLOOKUP(#REF!,'ACPR - SA2 (OUO)'!$A:$A,'ACPR - SA2 (OUO)'!$E:$E,"Check NAPS ID",0,1)</f>
        <v>#REF!</v>
      </c>
      <c r="AF24" s="90" t="e">
        <f>"MMM"&amp;_xlfn.XLOOKUP(#REF!,'ACPR - SA2 (OUO)'!$A:$A,'ACPR - SA2 (OUO)'!$E:$E,"Check NAPS ID",0,1)</f>
        <v>#REF!</v>
      </c>
      <c r="AG24" s="90" t="e">
        <f>"MMM"&amp;_xlfn.XLOOKUP(#REF!,'ACPR - SA2 (OUO)'!$A:$A,'ACPR - SA2 (OUO)'!$E:$E,"Check NAPS ID",0,1)</f>
        <v>#REF!</v>
      </c>
      <c r="AH24" s="90" t="e">
        <f>"MMM"&amp;_xlfn.XLOOKUP(#REF!,'ACPR - SA2 (OUO)'!$A:$A,'ACPR - SA2 (OUO)'!$E:$E,"Check NAPS ID",0,1)</f>
        <v>#REF!</v>
      </c>
      <c r="AI24" s="90" t="e">
        <f>"MMM"&amp;_xlfn.XLOOKUP(#REF!,'ACPR - SA2 (OUO)'!$A:$A,'ACPR - SA2 (OUO)'!$E:$E,"Check NAPS ID",0,1)</f>
        <v>#REF!</v>
      </c>
      <c r="AJ24" s="90" t="e">
        <f>"MMM"&amp;_xlfn.XLOOKUP(#REF!,'ACPR - SA2 (OUO)'!$A:$A,'ACPR - SA2 (OUO)'!$E:$E,"Check NAPS ID",0,1)</f>
        <v>#REF!</v>
      </c>
      <c r="AK24" s="90" t="e">
        <f>"MMM"&amp;_xlfn.XLOOKUP(#REF!,'ACPR - SA2 (OUO)'!$A:$A,'ACPR - SA2 (OUO)'!$E:$E,"Check NAPS ID",0,1)</f>
        <v>#REF!</v>
      </c>
      <c r="AL24" s="90" t="e">
        <f>"MMM"&amp;_xlfn.XLOOKUP(#REF!,'ACPR - SA2 (OUO)'!$A:$A,'ACPR - SA2 (OUO)'!$E:$E,"Check NAPS ID",0,1)</f>
        <v>#REF!</v>
      </c>
      <c r="AM24" s="90" t="e">
        <f>"MMM"&amp;_xlfn.XLOOKUP(#REF!,'ACPR - SA2 (OUO)'!$A:$A,'ACPR - SA2 (OUO)'!$E:$E,"Check NAPS ID",0,1)</f>
        <v>#REF!</v>
      </c>
      <c r="AN24" s="90" t="e">
        <f>"MMM"&amp;_xlfn.XLOOKUP(#REF!,'ACPR - SA2 (OUO)'!$A:$A,'ACPR - SA2 (OUO)'!$E:$E,"Check NAPS ID",0,1)</f>
        <v>#REF!</v>
      </c>
      <c r="AO24" s="90" t="e">
        <f>"MMM"&amp;_xlfn.XLOOKUP(#REF!,'ACPR - SA2 (OUO)'!$A:$A,'ACPR - SA2 (OUO)'!$E:$E,"Check NAPS ID",0,1)</f>
        <v>#REF!</v>
      </c>
      <c r="AP24" s="90" t="e">
        <f>"MMM"&amp;_xlfn.XLOOKUP(#REF!,'ACPR - SA2 (OUO)'!$A:$A,'ACPR - SA2 (OUO)'!$E:$E,"Check NAPS ID",0,1)</f>
        <v>#REF!</v>
      </c>
      <c r="AQ24" s="90" t="e">
        <f>"MMM"&amp;_xlfn.XLOOKUP(#REF!,'ACPR - SA2 (OUO)'!$A:$A,'ACPR - SA2 (OUO)'!$E:$E,"Check NAPS ID",0,1)</f>
        <v>#REF!</v>
      </c>
      <c r="AR24" s="90" t="e">
        <f>"MMM"&amp;_xlfn.XLOOKUP(#REF!,'ACPR - SA2 (OUO)'!$A:$A,'ACPR - SA2 (OUO)'!$E:$E,"Check NAPS ID",0,1)</f>
        <v>#REF!</v>
      </c>
      <c r="AS24" s="90" t="e">
        <f>"MMM"&amp;_xlfn.XLOOKUP(#REF!,'ACPR - SA2 (OUO)'!$A:$A,'ACPR - SA2 (OUO)'!$E:$E,"Check NAPS ID",0,1)</f>
        <v>#REF!</v>
      </c>
      <c r="AT24" s="90" t="e">
        <f>"MMM"&amp;_xlfn.XLOOKUP(#REF!,'ACPR - SA2 (OUO)'!$A:$A,'ACPR - SA2 (OUO)'!$E:$E,"Check NAPS ID",0,1)</f>
        <v>#REF!</v>
      </c>
      <c r="AU24" s="90" t="e">
        <f>"MMM"&amp;_xlfn.XLOOKUP(#REF!,'ACPR - SA2 (OUO)'!$A:$A,'ACPR - SA2 (OUO)'!$E:$E,"Check NAPS ID",0,1)</f>
        <v>#REF!</v>
      </c>
      <c r="AV24" s="90" t="e">
        <f>"MMM"&amp;_xlfn.XLOOKUP(#REF!,'ACPR - SA2 (OUO)'!$A:$A,'ACPR - SA2 (OUO)'!$E:$E,"Check NAPS ID",0,1)</f>
        <v>#REF!</v>
      </c>
      <c r="AW24" s="90" t="e">
        <f>"MMM"&amp;_xlfn.XLOOKUP(#REF!,'ACPR - SA2 (OUO)'!$A:$A,'ACPR - SA2 (OUO)'!$E:$E,"Check NAPS ID",0,1)</f>
        <v>#REF!</v>
      </c>
      <c r="AX24" s="90" t="e">
        <f>"MMM"&amp;_xlfn.XLOOKUP(#REF!,'ACPR - SA2 (OUO)'!$A:$A,'ACPR - SA2 (OUO)'!$E:$E,"Check NAPS ID",0,1)</f>
        <v>#REF!</v>
      </c>
      <c r="AY24" s="90" t="e">
        <f>"MMM"&amp;_xlfn.XLOOKUP(#REF!,'ACPR - SA2 (OUO)'!$A:$A,'ACPR - SA2 (OUO)'!$E:$E,"Check NAPS ID",0,1)</f>
        <v>#REF!</v>
      </c>
      <c r="AZ24" s="90" t="e">
        <f>"MMM"&amp;_xlfn.XLOOKUP(#REF!,'ACPR - SA2 (OUO)'!$A:$A,'ACPR - SA2 (OUO)'!$E:$E,"Check NAPS ID",0,1)</f>
        <v>#REF!</v>
      </c>
      <c r="BA24" s="90" t="e">
        <f>"MMM"&amp;_xlfn.XLOOKUP(#REF!,'ACPR - SA2 (OUO)'!$A:$A,'ACPR - SA2 (OUO)'!$E:$E,"Check NAPS ID",0,1)</f>
        <v>#REF!</v>
      </c>
      <c r="BB24" s="90" t="e">
        <f>"MMM"&amp;_xlfn.XLOOKUP(#REF!,'ACPR - SA2 (OUO)'!$A:$A,'ACPR - SA2 (OUO)'!$E:$E,"Check NAPS ID",0,1)</f>
        <v>#REF!</v>
      </c>
      <c r="BC24" s="90" t="e">
        <f>"MMM"&amp;_xlfn.XLOOKUP(#REF!,'ACPR - SA2 (OUO)'!$A:$A,'ACPR - SA2 (OUO)'!$E:$E,"Check NAPS ID",0,1)</f>
        <v>#REF!</v>
      </c>
      <c r="BD24" s="90" t="e">
        <f>"MMM"&amp;_xlfn.XLOOKUP(#REF!,'ACPR - SA2 (OUO)'!$A:$A,'ACPR - SA2 (OUO)'!$E:$E,"Check NAPS ID",0,1)</f>
        <v>#REF!</v>
      </c>
      <c r="BE24" s="90" t="e">
        <f>"MMM"&amp;_xlfn.XLOOKUP(#REF!,'ACPR - SA2 (OUO)'!$A:$A,'ACPR - SA2 (OUO)'!$E:$E,"Check NAPS ID",0,1)</f>
        <v>#REF!</v>
      </c>
      <c r="BF24" s="90" t="e">
        <f>"MMM"&amp;_xlfn.XLOOKUP(#REF!,'ACPR - SA2 (OUO)'!$A:$A,'ACPR - SA2 (OUO)'!$E:$E,"Check NAPS ID",0,1)</f>
        <v>#REF!</v>
      </c>
      <c r="BG24" s="90" t="e">
        <f>"MMM"&amp;_xlfn.XLOOKUP(#REF!,'ACPR - SA2 (OUO)'!$A:$A,'ACPR - SA2 (OUO)'!$E:$E,"Check NAPS ID",0,1)</f>
        <v>#REF!</v>
      </c>
      <c r="BH24" s="90" t="e">
        <f>"MMM"&amp;_xlfn.XLOOKUP(#REF!,'ACPR - SA2 (OUO)'!$A:$A,'ACPR - SA2 (OUO)'!$E:$E,"Check NAPS ID",0,1)</f>
        <v>#REF!</v>
      </c>
      <c r="BI24" s="90" t="e">
        <f>"MMM"&amp;_xlfn.XLOOKUP(#REF!,'ACPR - SA2 (OUO)'!$A:$A,'ACPR - SA2 (OUO)'!$E:$E,"Check NAPS ID",0,1)</f>
        <v>#REF!</v>
      </c>
      <c r="BJ24" s="90" t="e">
        <f>"MMM"&amp;_xlfn.XLOOKUP(#REF!,'ACPR - SA2 (OUO)'!$A:$A,'ACPR - SA2 (OUO)'!$E:$E,"Check NAPS ID",0,1)</f>
        <v>#REF!</v>
      </c>
      <c r="BK24" s="90" t="e">
        <f>"MMM"&amp;_xlfn.XLOOKUP(#REF!,'ACPR - SA2 (OUO)'!$A:$A,'ACPR - SA2 (OUO)'!$E:$E,"Check NAPS ID",0,1)</f>
        <v>#REF!</v>
      </c>
      <c r="BL24" s="90" t="e">
        <f>"MMM"&amp;_xlfn.XLOOKUP(#REF!,'ACPR - SA2 (OUO)'!$A:$A,'ACPR - SA2 (OUO)'!$E:$E,"Check NAPS ID",0,1)</f>
        <v>#REF!</v>
      </c>
      <c r="BM24" s="90" t="e">
        <f>"MMM"&amp;_xlfn.XLOOKUP(#REF!,'ACPR - SA2 (OUO)'!$A:$A,'ACPR - SA2 (OUO)'!$E:$E,"Check NAPS ID",0,1)</f>
        <v>#REF!</v>
      </c>
      <c r="BN24" s="90" t="e">
        <f>"MMM"&amp;_xlfn.XLOOKUP(#REF!,'ACPR - SA2 (OUO)'!$A:$A,'ACPR - SA2 (OUO)'!$E:$E,"Check NAPS ID",0,1)</f>
        <v>#REF!</v>
      </c>
      <c r="BO24" s="90" t="e">
        <f>"MMM"&amp;_xlfn.XLOOKUP(#REF!,'ACPR - SA2 (OUO)'!$A:$A,'ACPR - SA2 (OUO)'!$E:$E,"Check NAPS ID",0,1)</f>
        <v>#REF!</v>
      </c>
      <c r="BP24" s="90" t="e">
        <f>"MMM"&amp;_xlfn.XLOOKUP(#REF!,'ACPR - SA2 (OUO)'!$A:$A,'ACPR - SA2 (OUO)'!$E:$E,"Check NAPS ID",0,1)</f>
        <v>#REF!</v>
      </c>
      <c r="BQ24" s="90" t="e">
        <f>"MMM"&amp;_xlfn.XLOOKUP(#REF!,'ACPR - SA2 (OUO)'!$A:$A,'ACPR - SA2 (OUO)'!$E:$E,"Check NAPS ID",0,1)</f>
        <v>#REF!</v>
      </c>
      <c r="BR24" s="90" t="e">
        <f>"MMM"&amp;_xlfn.XLOOKUP(#REF!,'ACPR - SA2 (OUO)'!$A:$A,'ACPR - SA2 (OUO)'!$E:$E,"Check NAPS ID",0,1)</f>
        <v>#REF!</v>
      </c>
      <c r="BS24" s="90" t="e">
        <f>"MMM"&amp;_xlfn.XLOOKUP(#REF!,'ACPR - SA2 (OUO)'!$A:$A,'ACPR - SA2 (OUO)'!$E:$E,"Check NAPS ID",0,1)</f>
        <v>#REF!</v>
      </c>
      <c r="BT24" s="90" t="e">
        <f>"MMM"&amp;_xlfn.XLOOKUP(#REF!,'ACPR - SA2 (OUO)'!$A:$A,'ACPR - SA2 (OUO)'!$E:$E,"Check NAPS ID",0,1)</f>
        <v>#REF!</v>
      </c>
      <c r="BU24" s="90" t="e">
        <f>"MMM"&amp;_xlfn.XLOOKUP(#REF!,'ACPR - SA2 (OUO)'!$A:$A,'ACPR - SA2 (OUO)'!$E:$E,"Check NAPS ID",0,1)</f>
        <v>#REF!</v>
      </c>
      <c r="BV24" s="90" t="e">
        <f>"MMM"&amp;_xlfn.XLOOKUP(#REF!,'ACPR - SA2 (OUO)'!$A:$A,'ACPR - SA2 (OUO)'!$E:$E,"Check NAPS ID",0,1)</f>
        <v>#REF!</v>
      </c>
      <c r="BW24" s="90" t="e">
        <f>"MMM"&amp;_xlfn.XLOOKUP(#REF!,'ACPR - SA2 (OUO)'!$A:$A,'ACPR - SA2 (OUO)'!$E:$E,"Check NAPS ID",0,1)</f>
        <v>#REF!</v>
      </c>
      <c r="BX24" s="90" t="e">
        <f>"MMM"&amp;_xlfn.XLOOKUP(#REF!,'ACPR - SA2 (OUO)'!$A:$A,'ACPR - SA2 (OUO)'!$E:$E,"Check NAPS ID",0,1)</f>
        <v>#REF!</v>
      </c>
      <c r="BY24" s="90" t="e">
        <f>"MMM"&amp;_xlfn.XLOOKUP(#REF!,'ACPR - SA2 (OUO)'!$A:$A,'ACPR - SA2 (OUO)'!$E:$E,"Check NAPS ID",0,1)</f>
        <v>#REF!</v>
      </c>
      <c r="BZ24" s="90" t="e">
        <f>"MMM"&amp;_xlfn.XLOOKUP(#REF!,'ACPR - SA2 (OUO)'!$A:$A,'ACPR - SA2 (OUO)'!$E:$E,"Check NAPS ID",0,1)</f>
        <v>#REF!</v>
      </c>
      <c r="CA24" s="90" t="e">
        <f>"MMM"&amp;_xlfn.XLOOKUP(#REF!,'ACPR - SA2 (OUO)'!$A:$A,'ACPR - SA2 (OUO)'!$E:$E,"Check NAPS ID",0,1)</f>
        <v>#REF!</v>
      </c>
      <c r="CB24" s="90" t="e">
        <f>"MMM"&amp;_xlfn.XLOOKUP(#REF!,'ACPR - SA2 (OUO)'!$A:$A,'ACPR - SA2 (OUO)'!$E:$E,"Check NAPS ID",0,1)</f>
        <v>#REF!</v>
      </c>
      <c r="CC24" s="90" t="e">
        <f>"MMM"&amp;_xlfn.XLOOKUP(#REF!,'ACPR - SA2 (OUO)'!$A:$A,'ACPR - SA2 (OUO)'!$E:$E,"Check NAPS ID",0,1)</f>
        <v>#REF!</v>
      </c>
      <c r="CD24" s="90" t="e">
        <f>"MMM"&amp;_xlfn.XLOOKUP(#REF!,'ACPR - SA2 (OUO)'!$A:$A,'ACPR - SA2 (OUO)'!$E:$E,"Check NAPS ID",0,1)</f>
        <v>#REF!</v>
      </c>
      <c r="CE24" s="90" t="e">
        <f>"MMM"&amp;_xlfn.XLOOKUP(#REF!,'ACPR - SA2 (OUO)'!$A:$A,'ACPR - SA2 (OUO)'!$E:$E,"Check NAPS ID",0,1)</f>
        <v>#REF!</v>
      </c>
      <c r="CF24" s="90" t="e">
        <f>"MMM"&amp;_xlfn.XLOOKUP(#REF!,'ACPR - SA2 (OUO)'!$A:$A,'ACPR - SA2 (OUO)'!$E:$E,"Check NAPS ID",0,1)</f>
        <v>#REF!</v>
      </c>
      <c r="CG24" s="90" t="e">
        <f>"MMM"&amp;_xlfn.XLOOKUP(#REF!,'ACPR - SA2 (OUO)'!$A:$A,'ACPR - SA2 (OUO)'!$E:$E,"Check NAPS ID",0,1)</f>
        <v>#REF!</v>
      </c>
      <c r="CH24" s="90" t="e">
        <f>"MMM"&amp;_xlfn.XLOOKUP(#REF!,'ACPR - SA2 (OUO)'!$A:$A,'ACPR - SA2 (OUO)'!$E:$E,"Check NAPS ID",0,1)</f>
        <v>#REF!</v>
      </c>
      <c r="CI24" s="90" t="e">
        <f>"MMM"&amp;_xlfn.XLOOKUP(#REF!,'ACPR - SA2 (OUO)'!$A:$A,'ACPR - SA2 (OUO)'!$E:$E,"Check NAPS ID",0,1)</f>
        <v>#REF!</v>
      </c>
      <c r="CJ24" s="90" t="e">
        <f>"MMM"&amp;_xlfn.XLOOKUP(#REF!,'ACPR - SA2 (OUO)'!$A:$A,'ACPR - SA2 (OUO)'!$E:$E,"Check NAPS ID",0,1)</f>
        <v>#REF!</v>
      </c>
      <c r="CK24" s="90" t="e">
        <f>"MMM"&amp;_xlfn.XLOOKUP(#REF!,'ACPR - SA2 (OUO)'!$A:$A,'ACPR - SA2 (OUO)'!$E:$E,"Check NAPS ID",0,1)</f>
        <v>#REF!</v>
      </c>
      <c r="CL24" s="90" t="e">
        <f>"MMM"&amp;_xlfn.XLOOKUP(#REF!,'ACPR - SA2 (OUO)'!$A:$A,'ACPR - SA2 (OUO)'!$E:$E,"Check NAPS ID",0,1)</f>
        <v>#REF!</v>
      </c>
      <c r="CM24" s="90" t="e">
        <f>"MMM"&amp;_xlfn.XLOOKUP(#REF!,'ACPR - SA2 (OUO)'!$A:$A,'ACPR - SA2 (OUO)'!$E:$E,"Check NAPS ID",0,1)</f>
        <v>#REF!</v>
      </c>
      <c r="CN24" s="90" t="e">
        <f>"MMM"&amp;_xlfn.XLOOKUP(#REF!,'ACPR - SA2 (OUO)'!$A:$A,'ACPR - SA2 (OUO)'!$E:$E,"Check NAPS ID",0,1)</f>
        <v>#REF!</v>
      </c>
      <c r="CO24" s="90" t="e">
        <f>"MMM"&amp;_xlfn.XLOOKUP(#REF!,'ACPR - SA2 (OUO)'!$A:$A,'ACPR - SA2 (OUO)'!$E:$E,"Check NAPS ID",0,1)</f>
        <v>#REF!</v>
      </c>
      <c r="CP24" s="90" t="e">
        <f>"MMM"&amp;_xlfn.XLOOKUP(#REF!,'ACPR - SA2 (OUO)'!$A:$A,'ACPR - SA2 (OUO)'!$E:$E,"Check NAPS ID",0,1)</f>
        <v>#REF!</v>
      </c>
      <c r="CQ24" s="90" t="e">
        <f>"MMM"&amp;_xlfn.XLOOKUP(#REF!,'ACPR - SA2 (OUO)'!$A:$A,'ACPR - SA2 (OUO)'!$E:$E,"Check NAPS ID",0,1)</f>
        <v>#REF!</v>
      </c>
      <c r="CR24" s="90" t="e">
        <f>"MMM"&amp;_xlfn.XLOOKUP(#REF!,'ACPR - SA2 (OUO)'!$A:$A,'ACPR - SA2 (OUO)'!$E:$E,"Check NAPS ID",0,1)</f>
        <v>#REF!</v>
      </c>
      <c r="CS24" s="90" t="e">
        <f>"MMM"&amp;_xlfn.XLOOKUP(#REF!,'ACPR - SA2 (OUO)'!$A:$A,'ACPR - SA2 (OUO)'!$E:$E,"Check NAPS ID",0,1)</f>
        <v>#REF!</v>
      </c>
      <c r="CT24" s="90" t="e">
        <f>"MMM"&amp;_xlfn.XLOOKUP(#REF!,'ACPR - SA2 (OUO)'!$A:$A,'ACPR - SA2 (OUO)'!$E:$E,"Check NAPS ID",0,1)</f>
        <v>#REF!</v>
      </c>
      <c r="CU24" s="90" t="e">
        <f>"MMM"&amp;_xlfn.XLOOKUP(#REF!,'ACPR - SA2 (OUO)'!$A:$A,'ACPR - SA2 (OUO)'!$E:$E,"Check NAPS ID",0,1)</f>
        <v>#REF!</v>
      </c>
      <c r="CV24" s="90" t="e">
        <f>"MMM"&amp;_xlfn.XLOOKUP(#REF!,'ACPR - SA2 (OUO)'!$A:$A,'ACPR - SA2 (OUO)'!$E:$E,"Check NAPS ID",0,1)</f>
        <v>#REF!</v>
      </c>
      <c r="CW24" s="90" t="e">
        <f>"MMM"&amp;_xlfn.XLOOKUP(#REF!,'ACPR - SA2 (OUO)'!$A:$A,'ACPR - SA2 (OUO)'!$E:$E,"Check NAPS ID",0,1)</f>
        <v>#REF!</v>
      </c>
      <c r="CX24" s="90" t="e">
        <f>"MMM"&amp;_xlfn.XLOOKUP(#REF!,'ACPR - SA2 (OUO)'!$A:$A,'ACPR - SA2 (OUO)'!$E:$E,"Check NAPS ID",0,1)</f>
        <v>#REF!</v>
      </c>
      <c r="CY24" s="90" t="e">
        <f>"MMM"&amp;_xlfn.XLOOKUP(#REF!,'ACPR - SA2 (OUO)'!$A:$A,'ACPR - SA2 (OUO)'!$E:$E,"Check NAPS ID",0,1)</f>
        <v>#REF!</v>
      </c>
      <c r="CZ24" s="90" t="e">
        <f>"MMM"&amp;_xlfn.XLOOKUP(#REF!,'ACPR - SA2 (OUO)'!$A:$A,'ACPR - SA2 (OUO)'!$E:$E,"Check NAPS ID",0,1)</f>
        <v>#REF!</v>
      </c>
    </row>
    <row r="25" spans="2:113" ht="15.75" hidden="1" customHeight="1">
      <c r="C25" s="78" t="s">
        <v>270</v>
      </c>
      <c r="D25" s="78"/>
      <c r="E25" s="78" t="e">
        <f t="shared" ref="E25:AJ25" si="0">_xlfn.IFNA(VLOOKUP(E$24,$I$5:$J$11,2,0),"")</f>
        <v>#REF!</v>
      </c>
      <c r="F25" s="78" t="e">
        <f t="shared" si="0"/>
        <v>#REF!</v>
      </c>
      <c r="G25" s="78" t="e">
        <f t="shared" si="0"/>
        <v>#REF!</v>
      </c>
      <c r="H25" s="78" t="e">
        <f t="shared" si="0"/>
        <v>#REF!</v>
      </c>
      <c r="I25" s="80" t="e">
        <f t="shared" si="0"/>
        <v>#REF!</v>
      </c>
      <c r="J25" s="80" t="e">
        <f t="shared" si="0"/>
        <v>#REF!</v>
      </c>
      <c r="K25" s="80" t="e">
        <f t="shared" si="0"/>
        <v>#REF!</v>
      </c>
      <c r="L25" s="80" t="e">
        <f t="shared" si="0"/>
        <v>#REF!</v>
      </c>
      <c r="M25" s="80" t="e">
        <f t="shared" si="0"/>
        <v>#REF!</v>
      </c>
      <c r="N25" s="80" t="e">
        <f t="shared" si="0"/>
        <v>#REF!</v>
      </c>
      <c r="O25" s="80" t="e">
        <f t="shared" si="0"/>
        <v>#REF!</v>
      </c>
      <c r="P25" s="80" t="e">
        <f t="shared" si="0"/>
        <v>#REF!</v>
      </c>
      <c r="Q25" s="80" t="e">
        <f t="shared" si="0"/>
        <v>#REF!</v>
      </c>
      <c r="R25" s="80" t="e">
        <f t="shared" si="0"/>
        <v>#REF!</v>
      </c>
      <c r="S25" s="80" t="e">
        <f t="shared" si="0"/>
        <v>#REF!</v>
      </c>
      <c r="T25" s="80" t="e">
        <f t="shared" si="0"/>
        <v>#REF!</v>
      </c>
      <c r="U25" s="80" t="e">
        <f t="shared" si="0"/>
        <v>#REF!</v>
      </c>
      <c r="V25" s="80" t="e">
        <f t="shared" si="0"/>
        <v>#REF!</v>
      </c>
      <c r="W25" s="80" t="e">
        <f t="shared" si="0"/>
        <v>#REF!</v>
      </c>
      <c r="X25" s="80" t="e">
        <f t="shared" si="0"/>
        <v>#REF!</v>
      </c>
      <c r="Y25" s="80" t="e">
        <f t="shared" si="0"/>
        <v>#REF!</v>
      </c>
      <c r="Z25" s="80" t="e">
        <f t="shared" si="0"/>
        <v>#REF!</v>
      </c>
      <c r="AA25" s="80" t="e">
        <f t="shared" si="0"/>
        <v>#REF!</v>
      </c>
      <c r="AB25" s="80" t="e">
        <f t="shared" si="0"/>
        <v>#REF!</v>
      </c>
      <c r="AC25" s="80" t="e">
        <f t="shared" si="0"/>
        <v>#REF!</v>
      </c>
      <c r="AD25" s="80" t="e">
        <f t="shared" si="0"/>
        <v>#REF!</v>
      </c>
      <c r="AE25" s="80" t="e">
        <f t="shared" si="0"/>
        <v>#REF!</v>
      </c>
      <c r="AF25" s="80" t="e">
        <f t="shared" si="0"/>
        <v>#REF!</v>
      </c>
      <c r="AG25" s="80" t="e">
        <f t="shared" si="0"/>
        <v>#REF!</v>
      </c>
      <c r="AH25" s="80" t="e">
        <f t="shared" si="0"/>
        <v>#REF!</v>
      </c>
      <c r="AI25" s="80" t="e">
        <f t="shared" si="0"/>
        <v>#REF!</v>
      </c>
      <c r="AJ25" s="80" t="e">
        <f t="shared" si="0"/>
        <v>#REF!</v>
      </c>
      <c r="AK25" s="80" t="e">
        <f t="shared" ref="AK25:BP25" si="1">_xlfn.IFNA(VLOOKUP(AK$24,$I$5:$J$11,2,0),"")</f>
        <v>#REF!</v>
      </c>
      <c r="AL25" s="80" t="e">
        <f t="shared" si="1"/>
        <v>#REF!</v>
      </c>
      <c r="AM25" s="80" t="e">
        <f t="shared" si="1"/>
        <v>#REF!</v>
      </c>
      <c r="AN25" s="80" t="e">
        <f t="shared" si="1"/>
        <v>#REF!</v>
      </c>
      <c r="AO25" s="80" t="e">
        <f t="shared" si="1"/>
        <v>#REF!</v>
      </c>
      <c r="AP25" s="80" t="e">
        <f t="shared" si="1"/>
        <v>#REF!</v>
      </c>
      <c r="AQ25" s="80" t="e">
        <f t="shared" si="1"/>
        <v>#REF!</v>
      </c>
      <c r="AR25" s="80" t="e">
        <f t="shared" si="1"/>
        <v>#REF!</v>
      </c>
      <c r="AS25" s="80" t="e">
        <f t="shared" si="1"/>
        <v>#REF!</v>
      </c>
      <c r="AT25" s="80" t="e">
        <f t="shared" si="1"/>
        <v>#REF!</v>
      </c>
      <c r="AU25" s="80" t="e">
        <f t="shared" si="1"/>
        <v>#REF!</v>
      </c>
      <c r="AV25" s="80" t="e">
        <f t="shared" si="1"/>
        <v>#REF!</v>
      </c>
      <c r="AW25" s="80" t="e">
        <f t="shared" si="1"/>
        <v>#REF!</v>
      </c>
      <c r="AX25" s="80" t="e">
        <f t="shared" si="1"/>
        <v>#REF!</v>
      </c>
      <c r="AY25" s="80" t="e">
        <f t="shared" si="1"/>
        <v>#REF!</v>
      </c>
      <c r="AZ25" s="80" t="e">
        <f t="shared" si="1"/>
        <v>#REF!</v>
      </c>
      <c r="BA25" s="80" t="e">
        <f t="shared" si="1"/>
        <v>#REF!</v>
      </c>
      <c r="BB25" s="80" t="e">
        <f t="shared" si="1"/>
        <v>#REF!</v>
      </c>
      <c r="BC25" s="80" t="e">
        <f t="shared" si="1"/>
        <v>#REF!</v>
      </c>
      <c r="BD25" s="80" t="e">
        <f t="shared" si="1"/>
        <v>#REF!</v>
      </c>
      <c r="BE25" s="80" t="e">
        <f t="shared" si="1"/>
        <v>#REF!</v>
      </c>
      <c r="BF25" s="80" t="e">
        <f t="shared" si="1"/>
        <v>#REF!</v>
      </c>
      <c r="BG25" s="80" t="e">
        <f t="shared" si="1"/>
        <v>#REF!</v>
      </c>
      <c r="BH25" s="80" t="e">
        <f t="shared" si="1"/>
        <v>#REF!</v>
      </c>
      <c r="BI25" s="80" t="e">
        <f t="shared" si="1"/>
        <v>#REF!</v>
      </c>
      <c r="BJ25" s="80" t="e">
        <f t="shared" si="1"/>
        <v>#REF!</v>
      </c>
      <c r="BK25" s="80" t="e">
        <f t="shared" si="1"/>
        <v>#REF!</v>
      </c>
      <c r="BL25" s="80" t="e">
        <f t="shared" si="1"/>
        <v>#REF!</v>
      </c>
      <c r="BM25" s="80" t="e">
        <f t="shared" si="1"/>
        <v>#REF!</v>
      </c>
      <c r="BN25" s="80" t="e">
        <f t="shared" si="1"/>
        <v>#REF!</v>
      </c>
      <c r="BO25" s="80" t="e">
        <f t="shared" si="1"/>
        <v>#REF!</v>
      </c>
      <c r="BP25" s="80" t="e">
        <f t="shared" si="1"/>
        <v>#REF!</v>
      </c>
      <c r="BQ25" s="80" t="e">
        <f t="shared" ref="BQ25:CZ25" si="2">_xlfn.IFNA(VLOOKUP(BQ$24,$I$5:$J$11,2,0),"")</f>
        <v>#REF!</v>
      </c>
      <c r="BR25" s="80" t="e">
        <f t="shared" si="2"/>
        <v>#REF!</v>
      </c>
      <c r="BS25" s="80" t="e">
        <f t="shared" si="2"/>
        <v>#REF!</v>
      </c>
      <c r="BT25" s="80" t="e">
        <f t="shared" si="2"/>
        <v>#REF!</v>
      </c>
      <c r="BU25" s="80" t="e">
        <f t="shared" si="2"/>
        <v>#REF!</v>
      </c>
      <c r="BV25" s="80" t="e">
        <f t="shared" si="2"/>
        <v>#REF!</v>
      </c>
      <c r="BW25" s="80" t="e">
        <f t="shared" si="2"/>
        <v>#REF!</v>
      </c>
      <c r="BX25" s="80" t="e">
        <f t="shared" si="2"/>
        <v>#REF!</v>
      </c>
      <c r="BY25" s="80" t="e">
        <f t="shared" si="2"/>
        <v>#REF!</v>
      </c>
      <c r="BZ25" s="80" t="e">
        <f t="shared" si="2"/>
        <v>#REF!</v>
      </c>
      <c r="CA25" s="80" t="e">
        <f t="shared" si="2"/>
        <v>#REF!</v>
      </c>
      <c r="CB25" s="80" t="e">
        <f t="shared" si="2"/>
        <v>#REF!</v>
      </c>
      <c r="CC25" s="80" t="e">
        <f t="shared" si="2"/>
        <v>#REF!</v>
      </c>
      <c r="CD25" s="80" t="e">
        <f t="shared" si="2"/>
        <v>#REF!</v>
      </c>
      <c r="CE25" s="80" t="e">
        <f t="shared" si="2"/>
        <v>#REF!</v>
      </c>
      <c r="CF25" s="80" t="e">
        <f t="shared" si="2"/>
        <v>#REF!</v>
      </c>
      <c r="CG25" s="80" t="e">
        <f t="shared" si="2"/>
        <v>#REF!</v>
      </c>
      <c r="CH25" s="80" t="e">
        <f t="shared" si="2"/>
        <v>#REF!</v>
      </c>
      <c r="CI25" s="80" t="e">
        <f t="shared" si="2"/>
        <v>#REF!</v>
      </c>
      <c r="CJ25" s="80" t="e">
        <f t="shared" si="2"/>
        <v>#REF!</v>
      </c>
      <c r="CK25" s="80" t="e">
        <f t="shared" si="2"/>
        <v>#REF!</v>
      </c>
      <c r="CL25" s="80" t="e">
        <f t="shared" si="2"/>
        <v>#REF!</v>
      </c>
      <c r="CM25" s="80" t="e">
        <f t="shared" si="2"/>
        <v>#REF!</v>
      </c>
      <c r="CN25" s="80" t="e">
        <f t="shared" si="2"/>
        <v>#REF!</v>
      </c>
      <c r="CO25" s="80" t="e">
        <f t="shared" si="2"/>
        <v>#REF!</v>
      </c>
      <c r="CP25" s="80" t="e">
        <f t="shared" si="2"/>
        <v>#REF!</v>
      </c>
      <c r="CQ25" s="80" t="e">
        <f t="shared" si="2"/>
        <v>#REF!</v>
      </c>
      <c r="CR25" s="80" t="e">
        <f t="shared" si="2"/>
        <v>#REF!</v>
      </c>
      <c r="CS25" s="80" t="e">
        <f t="shared" si="2"/>
        <v>#REF!</v>
      </c>
      <c r="CT25" s="80" t="e">
        <f t="shared" si="2"/>
        <v>#REF!</v>
      </c>
      <c r="CU25" s="80" t="e">
        <f t="shared" si="2"/>
        <v>#REF!</v>
      </c>
      <c r="CV25" s="80" t="e">
        <f t="shared" si="2"/>
        <v>#REF!</v>
      </c>
      <c r="CW25" s="80" t="e">
        <f t="shared" si="2"/>
        <v>#REF!</v>
      </c>
      <c r="CX25" s="80" t="e">
        <f t="shared" si="2"/>
        <v>#REF!</v>
      </c>
      <c r="CY25" s="80" t="e">
        <f t="shared" si="2"/>
        <v>#REF!</v>
      </c>
      <c r="CZ25" s="80" t="e">
        <f t="shared" si="2"/>
        <v>#REF!</v>
      </c>
    </row>
    <row r="26" spans="2:113" ht="15.75" hidden="1" customHeight="1">
      <c r="C26" s="78" t="s">
        <v>272</v>
      </c>
      <c r="D26" s="78"/>
      <c r="E26" s="78" t="e">
        <f>_xlfn.XLOOKUP(#REF!,'ACPR - SA2 (OUO)'!$A:$A,'ACPR - SA2 (OUO)'!$F:$F,"Check NAPS ID",0,1)&amp;" - "&amp;_xlfn.XLOOKUP(#REF!,'ACPR - SA2 (OUO)'!$A:$A,'ACPR - SA2 (OUO)'!$C:$C,"Check NAPS ID",0,1)</f>
        <v>#REF!</v>
      </c>
      <c r="F26" s="78" t="e">
        <f>_xlfn.XLOOKUP(#REF!,'ACPR - SA2 (OUO)'!$A:$A,'ACPR - SA2 (OUO)'!$F:$F,"Check NAPS ID",0,1)&amp;" - "&amp;_xlfn.XLOOKUP(#REF!,'ACPR - SA2 (OUO)'!$A:$A,'ACPR - SA2 (OUO)'!$C:$C,"Check NAPS ID",0,1)</f>
        <v>#REF!</v>
      </c>
      <c r="G26" s="78" t="e">
        <f>_xlfn.XLOOKUP(#REF!,'ACPR - SA2 (OUO)'!$A:$A,'ACPR - SA2 (OUO)'!$F:$F,"Check NAPS ID",0,1)&amp;" - "&amp;_xlfn.XLOOKUP(#REF!,'ACPR - SA2 (OUO)'!$A:$A,'ACPR - SA2 (OUO)'!$C:$C,"Check NAPS ID",0,1)</f>
        <v>#REF!</v>
      </c>
      <c r="H26" s="78" t="e">
        <f>_xlfn.XLOOKUP(#REF!,'ACPR - SA2 (OUO)'!$A:$A,'ACPR - SA2 (OUO)'!$F:$F,"Check NAPS ID",0,1)&amp;" - "&amp;_xlfn.XLOOKUP(#REF!,'ACPR - SA2 (OUO)'!$A:$A,'ACPR - SA2 (OUO)'!$C:$C,"Check NAPS ID",0,1)</f>
        <v>#REF!</v>
      </c>
      <c r="I26" s="89" t="e">
        <f>_xlfn.XLOOKUP(#REF!,'ACPR - SA2 (OUO)'!$A:$A,'ACPR - SA2 (OUO)'!$F:$F,"Check NAPS ID",0,1)&amp;" - "&amp;_xlfn.XLOOKUP(#REF!,'ACPR - SA2 (OUO)'!$A:$A,'ACPR - SA2 (OUO)'!$C:$C,"Check NAPS ID",0,1)</f>
        <v>#REF!</v>
      </c>
      <c r="J26" s="89" t="e">
        <f>_xlfn.XLOOKUP(#REF!,'ACPR - SA2 (OUO)'!$A:$A,'ACPR - SA2 (OUO)'!$F:$F,"Check NAPS ID",0,1)&amp;" - "&amp;_xlfn.XLOOKUP(#REF!,'ACPR - SA2 (OUO)'!$A:$A,'ACPR - SA2 (OUO)'!$C:$C,"Check NAPS ID",0,1)</f>
        <v>#REF!</v>
      </c>
      <c r="K26" s="89" t="e">
        <f>_xlfn.XLOOKUP(#REF!,'ACPR - SA2 (OUO)'!$A:$A,'ACPR - SA2 (OUO)'!$F:$F,"Check NAPS ID",0,1)&amp;" - "&amp;_xlfn.XLOOKUP(#REF!,'ACPR - SA2 (OUO)'!$A:$A,'ACPR - SA2 (OUO)'!$C:$C,"Check NAPS ID",0,1)</f>
        <v>#REF!</v>
      </c>
      <c r="L26" s="89" t="e">
        <f>_xlfn.XLOOKUP(#REF!,'ACPR - SA2 (OUO)'!$A:$A,'ACPR - SA2 (OUO)'!$F:$F,"Check NAPS ID",0,1)&amp;" - "&amp;_xlfn.XLOOKUP(#REF!,'ACPR - SA2 (OUO)'!$A:$A,'ACPR - SA2 (OUO)'!$C:$C,"Check NAPS ID",0,1)</f>
        <v>#REF!</v>
      </c>
      <c r="M26" s="89" t="e">
        <f>_xlfn.XLOOKUP(#REF!,'ACPR - SA2 (OUO)'!$A:$A,'ACPR - SA2 (OUO)'!$F:$F,"Check NAPS ID",0,1)&amp;" - "&amp;_xlfn.XLOOKUP(#REF!,'ACPR - SA2 (OUO)'!$A:$A,'ACPR - SA2 (OUO)'!$C:$C,"Check NAPS ID",0,1)</f>
        <v>#REF!</v>
      </c>
      <c r="N26" s="89" t="e">
        <f>_xlfn.XLOOKUP(#REF!,'ACPR - SA2 (OUO)'!$A:$A,'ACPR - SA2 (OUO)'!$F:$F,"Check NAPS ID",0,1)&amp;" - "&amp;_xlfn.XLOOKUP(#REF!,'ACPR - SA2 (OUO)'!$A:$A,'ACPR - SA2 (OUO)'!$C:$C,"Check NAPS ID",0,1)</f>
        <v>#REF!</v>
      </c>
      <c r="O26" s="89" t="e">
        <f>_xlfn.XLOOKUP(#REF!,'ACPR - SA2 (OUO)'!$A:$A,'ACPR - SA2 (OUO)'!$F:$F,"Check NAPS ID",0,1)&amp;" - "&amp;_xlfn.XLOOKUP(#REF!,'ACPR - SA2 (OUO)'!$A:$A,'ACPR - SA2 (OUO)'!$C:$C,"Check NAPS ID",0,1)</f>
        <v>#REF!</v>
      </c>
      <c r="P26" s="89" t="e">
        <f>_xlfn.XLOOKUP(#REF!,'ACPR - SA2 (OUO)'!$A:$A,'ACPR - SA2 (OUO)'!$F:$F,"Check NAPS ID",0,1)&amp;" - "&amp;_xlfn.XLOOKUP(#REF!,'ACPR - SA2 (OUO)'!$A:$A,'ACPR - SA2 (OUO)'!$C:$C,"Check NAPS ID",0,1)</f>
        <v>#REF!</v>
      </c>
      <c r="Q26" s="89" t="e">
        <f>_xlfn.XLOOKUP(#REF!,'ACPR - SA2 (OUO)'!$A:$A,'ACPR - SA2 (OUO)'!$F:$F,"Check NAPS ID",0,1)&amp;" - "&amp;_xlfn.XLOOKUP(#REF!,'ACPR - SA2 (OUO)'!$A:$A,'ACPR - SA2 (OUO)'!$C:$C,"Check NAPS ID",0,1)</f>
        <v>#REF!</v>
      </c>
      <c r="R26" s="89" t="e">
        <f>_xlfn.XLOOKUP(#REF!,'ACPR - SA2 (OUO)'!$A:$A,'ACPR - SA2 (OUO)'!$F:$F,"Check NAPS ID",0,1)&amp;" - "&amp;_xlfn.XLOOKUP(#REF!,'ACPR - SA2 (OUO)'!$A:$A,'ACPR - SA2 (OUO)'!$C:$C,"Check NAPS ID",0,1)</f>
        <v>#REF!</v>
      </c>
      <c r="S26" s="89" t="e">
        <f>_xlfn.XLOOKUP(#REF!,'ACPR - SA2 (OUO)'!$A:$A,'ACPR - SA2 (OUO)'!$F:$F,"Check NAPS ID",0,1)&amp;" - "&amp;_xlfn.XLOOKUP(#REF!,'ACPR - SA2 (OUO)'!$A:$A,'ACPR - SA2 (OUO)'!$C:$C,"Check NAPS ID",0,1)</f>
        <v>#REF!</v>
      </c>
      <c r="T26" s="89" t="e">
        <f>_xlfn.XLOOKUP(#REF!,'ACPR - SA2 (OUO)'!$A:$A,'ACPR - SA2 (OUO)'!$F:$F,"Check NAPS ID",0,1)&amp;" - "&amp;_xlfn.XLOOKUP(#REF!,'ACPR - SA2 (OUO)'!$A:$A,'ACPR - SA2 (OUO)'!$C:$C,"Check NAPS ID",0,1)</f>
        <v>#REF!</v>
      </c>
      <c r="U26" s="89" t="e">
        <f>_xlfn.XLOOKUP(#REF!,'ACPR - SA2 (OUO)'!$A:$A,'ACPR - SA2 (OUO)'!$F:$F,"Check NAPS ID",0,1)&amp;" - "&amp;_xlfn.XLOOKUP(#REF!,'ACPR - SA2 (OUO)'!$A:$A,'ACPR - SA2 (OUO)'!$C:$C,"Check NAPS ID",0,1)</f>
        <v>#REF!</v>
      </c>
      <c r="V26" s="89" t="e">
        <f>_xlfn.XLOOKUP(#REF!,'ACPR - SA2 (OUO)'!$A:$A,'ACPR - SA2 (OUO)'!$F:$F,"Check NAPS ID",0,1)&amp;" - "&amp;_xlfn.XLOOKUP(#REF!,'ACPR - SA2 (OUO)'!$A:$A,'ACPR - SA2 (OUO)'!$C:$C,"Check NAPS ID",0,1)</f>
        <v>#REF!</v>
      </c>
      <c r="W26" s="89" t="e">
        <f>_xlfn.XLOOKUP(#REF!,'ACPR - SA2 (OUO)'!$A:$A,'ACPR - SA2 (OUO)'!$F:$F,"Check NAPS ID",0,1)&amp;" - "&amp;_xlfn.XLOOKUP(#REF!,'ACPR - SA2 (OUO)'!$A:$A,'ACPR - SA2 (OUO)'!$C:$C,"Check NAPS ID",0,1)</f>
        <v>#REF!</v>
      </c>
      <c r="X26" s="89" t="e">
        <f>_xlfn.XLOOKUP(#REF!,'ACPR - SA2 (OUO)'!$A:$A,'ACPR - SA2 (OUO)'!$F:$F,"Check NAPS ID",0,1)&amp;" - "&amp;_xlfn.XLOOKUP(#REF!,'ACPR - SA2 (OUO)'!$A:$A,'ACPR - SA2 (OUO)'!$C:$C,"Check NAPS ID",0,1)</f>
        <v>#REF!</v>
      </c>
      <c r="Y26" s="89" t="e">
        <f>_xlfn.XLOOKUP(#REF!,'ACPR - SA2 (OUO)'!$A:$A,'ACPR - SA2 (OUO)'!$F:$F,"Check NAPS ID",0,1)&amp;" - "&amp;_xlfn.XLOOKUP(#REF!,'ACPR - SA2 (OUO)'!$A:$A,'ACPR - SA2 (OUO)'!$C:$C,"Check NAPS ID",0,1)</f>
        <v>#REF!</v>
      </c>
      <c r="Z26" s="89" t="e">
        <f>_xlfn.XLOOKUP(#REF!,'ACPR - SA2 (OUO)'!$A:$A,'ACPR - SA2 (OUO)'!$F:$F,"Check NAPS ID",0,1)&amp;" - "&amp;_xlfn.XLOOKUP(#REF!,'ACPR - SA2 (OUO)'!$A:$A,'ACPR - SA2 (OUO)'!$C:$C,"Check NAPS ID",0,1)</f>
        <v>#REF!</v>
      </c>
      <c r="AA26" s="89" t="e">
        <f>_xlfn.XLOOKUP(#REF!,'ACPR - SA2 (OUO)'!$A:$A,'ACPR - SA2 (OUO)'!$F:$F,"Check NAPS ID",0,1)&amp;" - "&amp;_xlfn.XLOOKUP(#REF!,'ACPR - SA2 (OUO)'!$A:$A,'ACPR - SA2 (OUO)'!$C:$C,"Check NAPS ID",0,1)</f>
        <v>#REF!</v>
      </c>
      <c r="AB26" s="89" t="e">
        <f>_xlfn.XLOOKUP(#REF!,'ACPR - SA2 (OUO)'!$A:$A,'ACPR - SA2 (OUO)'!$F:$F,"Check NAPS ID",0,1)&amp;" - "&amp;_xlfn.XLOOKUP(#REF!,'ACPR - SA2 (OUO)'!$A:$A,'ACPR - SA2 (OUO)'!$C:$C,"Check NAPS ID",0,1)</f>
        <v>#REF!</v>
      </c>
      <c r="AC26" s="89" t="e">
        <f>_xlfn.XLOOKUP(#REF!,'ACPR - SA2 (OUO)'!$A:$A,'ACPR - SA2 (OUO)'!$F:$F,"Check NAPS ID",0,1)&amp;" - "&amp;_xlfn.XLOOKUP(#REF!,'ACPR - SA2 (OUO)'!$A:$A,'ACPR - SA2 (OUO)'!$C:$C,"Check NAPS ID",0,1)</f>
        <v>#REF!</v>
      </c>
      <c r="AD26" s="89" t="e">
        <f>_xlfn.XLOOKUP(#REF!,'ACPR - SA2 (OUO)'!$A:$A,'ACPR - SA2 (OUO)'!$F:$F,"Check NAPS ID",0,1)&amp;" - "&amp;_xlfn.XLOOKUP(#REF!,'ACPR - SA2 (OUO)'!$A:$A,'ACPR - SA2 (OUO)'!$C:$C,"Check NAPS ID",0,1)</f>
        <v>#REF!</v>
      </c>
      <c r="AE26" s="89" t="e">
        <f>_xlfn.XLOOKUP(#REF!,'ACPR - SA2 (OUO)'!$A:$A,'ACPR - SA2 (OUO)'!$F:$F,"Check NAPS ID",0,1)&amp;" - "&amp;_xlfn.XLOOKUP(#REF!,'ACPR - SA2 (OUO)'!$A:$A,'ACPR - SA2 (OUO)'!$C:$C,"Check NAPS ID",0,1)</f>
        <v>#REF!</v>
      </c>
      <c r="AF26" s="89" t="e">
        <f>_xlfn.XLOOKUP(#REF!,'ACPR - SA2 (OUO)'!$A:$A,'ACPR - SA2 (OUO)'!$F:$F,"Check NAPS ID",0,1)&amp;" - "&amp;_xlfn.XLOOKUP(#REF!,'ACPR - SA2 (OUO)'!$A:$A,'ACPR - SA2 (OUO)'!$C:$C,"Check NAPS ID",0,1)</f>
        <v>#REF!</v>
      </c>
      <c r="AG26" s="89" t="e">
        <f>_xlfn.XLOOKUP(#REF!,'ACPR - SA2 (OUO)'!$A:$A,'ACPR - SA2 (OUO)'!$F:$F,"Check NAPS ID",0,1)&amp;" - "&amp;_xlfn.XLOOKUP(#REF!,'ACPR - SA2 (OUO)'!$A:$A,'ACPR - SA2 (OUO)'!$C:$C,"Check NAPS ID",0,1)</f>
        <v>#REF!</v>
      </c>
      <c r="AH26" s="89" t="e">
        <f>_xlfn.XLOOKUP(#REF!,'ACPR - SA2 (OUO)'!$A:$A,'ACPR - SA2 (OUO)'!$F:$F,"Check NAPS ID",0,1)&amp;" - "&amp;_xlfn.XLOOKUP(#REF!,'ACPR - SA2 (OUO)'!$A:$A,'ACPR - SA2 (OUO)'!$C:$C,"Check NAPS ID",0,1)</f>
        <v>#REF!</v>
      </c>
      <c r="AI26" s="89" t="e">
        <f>_xlfn.XLOOKUP(#REF!,'ACPR - SA2 (OUO)'!$A:$A,'ACPR - SA2 (OUO)'!$F:$F,"Check NAPS ID",0,1)&amp;" - "&amp;_xlfn.XLOOKUP(#REF!,'ACPR - SA2 (OUO)'!$A:$A,'ACPR - SA2 (OUO)'!$C:$C,"Check NAPS ID",0,1)</f>
        <v>#REF!</v>
      </c>
      <c r="AJ26" s="89" t="e">
        <f>_xlfn.XLOOKUP(#REF!,'ACPR - SA2 (OUO)'!$A:$A,'ACPR - SA2 (OUO)'!$F:$F,"Check NAPS ID",0,1)&amp;" - "&amp;_xlfn.XLOOKUP(#REF!,'ACPR - SA2 (OUO)'!$A:$A,'ACPR - SA2 (OUO)'!$C:$C,"Check NAPS ID",0,1)</f>
        <v>#REF!</v>
      </c>
      <c r="AK26" s="89" t="e">
        <f>_xlfn.XLOOKUP(#REF!,'ACPR - SA2 (OUO)'!$A:$A,'ACPR - SA2 (OUO)'!$F:$F,"Check NAPS ID",0,1)&amp;" - "&amp;_xlfn.XLOOKUP(#REF!,'ACPR - SA2 (OUO)'!$A:$A,'ACPR - SA2 (OUO)'!$C:$C,"Check NAPS ID",0,1)</f>
        <v>#REF!</v>
      </c>
      <c r="AL26" s="89" t="e">
        <f>_xlfn.XLOOKUP(#REF!,'ACPR - SA2 (OUO)'!$A:$A,'ACPR - SA2 (OUO)'!$F:$F,"Check NAPS ID",0,1)&amp;" - "&amp;_xlfn.XLOOKUP(#REF!,'ACPR - SA2 (OUO)'!$A:$A,'ACPR - SA2 (OUO)'!$C:$C,"Check NAPS ID",0,1)</f>
        <v>#REF!</v>
      </c>
      <c r="AM26" s="89" t="e">
        <f>_xlfn.XLOOKUP(#REF!,'ACPR - SA2 (OUO)'!$A:$A,'ACPR - SA2 (OUO)'!$F:$F,"Check NAPS ID",0,1)&amp;" - "&amp;_xlfn.XLOOKUP(#REF!,'ACPR - SA2 (OUO)'!$A:$A,'ACPR - SA2 (OUO)'!$C:$C,"Check NAPS ID",0,1)</f>
        <v>#REF!</v>
      </c>
      <c r="AN26" s="89" t="e">
        <f>_xlfn.XLOOKUP(#REF!,'ACPR - SA2 (OUO)'!$A:$A,'ACPR - SA2 (OUO)'!$F:$F,"Check NAPS ID",0,1)&amp;" - "&amp;_xlfn.XLOOKUP(#REF!,'ACPR - SA2 (OUO)'!$A:$A,'ACPR - SA2 (OUO)'!$C:$C,"Check NAPS ID",0,1)</f>
        <v>#REF!</v>
      </c>
      <c r="AO26" s="89" t="e">
        <f>_xlfn.XLOOKUP(#REF!,'ACPR - SA2 (OUO)'!$A:$A,'ACPR - SA2 (OUO)'!$F:$F,"Check NAPS ID",0,1)&amp;" - "&amp;_xlfn.XLOOKUP(#REF!,'ACPR - SA2 (OUO)'!$A:$A,'ACPR - SA2 (OUO)'!$C:$C,"Check NAPS ID",0,1)</f>
        <v>#REF!</v>
      </c>
      <c r="AP26" s="89" t="e">
        <f>_xlfn.XLOOKUP(#REF!,'ACPR - SA2 (OUO)'!$A:$A,'ACPR - SA2 (OUO)'!$F:$F,"Check NAPS ID",0,1)&amp;" - "&amp;_xlfn.XLOOKUP(#REF!,'ACPR - SA2 (OUO)'!$A:$A,'ACPR - SA2 (OUO)'!$C:$C,"Check NAPS ID",0,1)</f>
        <v>#REF!</v>
      </c>
      <c r="AQ26" s="89" t="e">
        <f>_xlfn.XLOOKUP(#REF!,'ACPR - SA2 (OUO)'!$A:$A,'ACPR - SA2 (OUO)'!$F:$F,"Check NAPS ID",0,1)&amp;" - "&amp;_xlfn.XLOOKUP(#REF!,'ACPR - SA2 (OUO)'!$A:$A,'ACPR - SA2 (OUO)'!$C:$C,"Check NAPS ID",0,1)</f>
        <v>#REF!</v>
      </c>
      <c r="AR26" s="89" t="e">
        <f>_xlfn.XLOOKUP(#REF!,'ACPR - SA2 (OUO)'!$A:$A,'ACPR - SA2 (OUO)'!$F:$F,"Check NAPS ID",0,1)&amp;" - "&amp;_xlfn.XLOOKUP(#REF!,'ACPR - SA2 (OUO)'!$A:$A,'ACPR - SA2 (OUO)'!$C:$C,"Check NAPS ID",0,1)</f>
        <v>#REF!</v>
      </c>
      <c r="AS26" s="89" t="e">
        <f>_xlfn.XLOOKUP(#REF!,'ACPR - SA2 (OUO)'!$A:$A,'ACPR - SA2 (OUO)'!$F:$F,"Check NAPS ID",0,1)&amp;" - "&amp;_xlfn.XLOOKUP(#REF!,'ACPR - SA2 (OUO)'!$A:$A,'ACPR - SA2 (OUO)'!$C:$C,"Check NAPS ID",0,1)</f>
        <v>#REF!</v>
      </c>
      <c r="AT26" s="89" t="e">
        <f>_xlfn.XLOOKUP(#REF!,'ACPR - SA2 (OUO)'!$A:$A,'ACPR - SA2 (OUO)'!$F:$F,"Check NAPS ID",0,1)&amp;" - "&amp;_xlfn.XLOOKUP(#REF!,'ACPR - SA2 (OUO)'!$A:$A,'ACPR - SA2 (OUO)'!$C:$C,"Check NAPS ID",0,1)</f>
        <v>#REF!</v>
      </c>
      <c r="AU26" s="89" t="e">
        <f>_xlfn.XLOOKUP(#REF!,'ACPR - SA2 (OUO)'!$A:$A,'ACPR - SA2 (OUO)'!$F:$F,"Check NAPS ID",0,1)&amp;" - "&amp;_xlfn.XLOOKUP(#REF!,'ACPR - SA2 (OUO)'!$A:$A,'ACPR - SA2 (OUO)'!$C:$C,"Check NAPS ID",0,1)</f>
        <v>#REF!</v>
      </c>
      <c r="AV26" s="89" t="e">
        <f>_xlfn.XLOOKUP(#REF!,'ACPR - SA2 (OUO)'!$A:$A,'ACPR - SA2 (OUO)'!$F:$F,"Check NAPS ID",0,1)&amp;" - "&amp;_xlfn.XLOOKUP(#REF!,'ACPR - SA2 (OUO)'!$A:$A,'ACPR - SA2 (OUO)'!$C:$C,"Check NAPS ID",0,1)</f>
        <v>#REF!</v>
      </c>
      <c r="AW26" s="89" t="e">
        <f>_xlfn.XLOOKUP(#REF!,'ACPR - SA2 (OUO)'!$A:$A,'ACPR - SA2 (OUO)'!$F:$F,"Check NAPS ID",0,1)&amp;" - "&amp;_xlfn.XLOOKUP(#REF!,'ACPR - SA2 (OUO)'!$A:$A,'ACPR - SA2 (OUO)'!$C:$C,"Check NAPS ID",0,1)</f>
        <v>#REF!</v>
      </c>
      <c r="AX26" s="89" t="e">
        <f>_xlfn.XLOOKUP(#REF!,'ACPR - SA2 (OUO)'!$A:$A,'ACPR - SA2 (OUO)'!$F:$F,"Check NAPS ID",0,1)&amp;" - "&amp;_xlfn.XLOOKUP(#REF!,'ACPR - SA2 (OUO)'!$A:$A,'ACPR - SA2 (OUO)'!$C:$C,"Check NAPS ID",0,1)</f>
        <v>#REF!</v>
      </c>
      <c r="AY26" s="89" t="e">
        <f>_xlfn.XLOOKUP(#REF!,'ACPR - SA2 (OUO)'!$A:$A,'ACPR - SA2 (OUO)'!$F:$F,"Check NAPS ID",0,1)&amp;" - "&amp;_xlfn.XLOOKUP(#REF!,'ACPR - SA2 (OUO)'!$A:$A,'ACPR - SA2 (OUO)'!$C:$C,"Check NAPS ID",0,1)</f>
        <v>#REF!</v>
      </c>
      <c r="AZ26" s="89" t="e">
        <f>_xlfn.XLOOKUP(#REF!,'ACPR - SA2 (OUO)'!$A:$A,'ACPR - SA2 (OUO)'!$F:$F,"Check NAPS ID",0,1)&amp;" - "&amp;_xlfn.XLOOKUP(#REF!,'ACPR - SA2 (OUO)'!$A:$A,'ACPR - SA2 (OUO)'!$C:$C,"Check NAPS ID",0,1)</f>
        <v>#REF!</v>
      </c>
      <c r="BA26" s="89" t="e">
        <f>_xlfn.XLOOKUP(#REF!,'ACPR - SA2 (OUO)'!$A:$A,'ACPR - SA2 (OUO)'!$F:$F,"Check NAPS ID",0,1)&amp;" - "&amp;_xlfn.XLOOKUP(#REF!,'ACPR - SA2 (OUO)'!$A:$A,'ACPR - SA2 (OUO)'!$C:$C,"Check NAPS ID",0,1)</f>
        <v>#REF!</v>
      </c>
      <c r="BB26" s="89" t="e">
        <f>_xlfn.XLOOKUP(#REF!,'ACPR - SA2 (OUO)'!$A:$A,'ACPR - SA2 (OUO)'!$F:$F,"Check NAPS ID",0,1)&amp;" - "&amp;_xlfn.XLOOKUP(#REF!,'ACPR - SA2 (OUO)'!$A:$A,'ACPR - SA2 (OUO)'!$C:$C,"Check NAPS ID",0,1)</f>
        <v>#REF!</v>
      </c>
      <c r="BC26" s="89" t="e">
        <f>_xlfn.XLOOKUP(#REF!,'ACPR - SA2 (OUO)'!$A:$A,'ACPR - SA2 (OUO)'!$F:$F,"Check NAPS ID",0,1)&amp;" - "&amp;_xlfn.XLOOKUP(#REF!,'ACPR - SA2 (OUO)'!$A:$A,'ACPR - SA2 (OUO)'!$C:$C,"Check NAPS ID",0,1)</f>
        <v>#REF!</v>
      </c>
      <c r="BD26" s="89" t="e">
        <f>_xlfn.XLOOKUP(#REF!,'ACPR - SA2 (OUO)'!$A:$A,'ACPR - SA2 (OUO)'!$F:$F,"Check NAPS ID",0,1)&amp;" - "&amp;_xlfn.XLOOKUP(#REF!,'ACPR - SA2 (OUO)'!$A:$A,'ACPR - SA2 (OUO)'!$C:$C,"Check NAPS ID",0,1)</f>
        <v>#REF!</v>
      </c>
      <c r="BE26" s="89" t="e">
        <f>_xlfn.XLOOKUP(#REF!,'ACPR - SA2 (OUO)'!$A:$A,'ACPR - SA2 (OUO)'!$F:$F,"Check NAPS ID",0,1)&amp;" - "&amp;_xlfn.XLOOKUP(#REF!,'ACPR - SA2 (OUO)'!$A:$A,'ACPR - SA2 (OUO)'!$C:$C,"Check NAPS ID",0,1)</f>
        <v>#REF!</v>
      </c>
      <c r="BF26" s="89" t="e">
        <f>_xlfn.XLOOKUP(#REF!,'ACPR - SA2 (OUO)'!$A:$A,'ACPR - SA2 (OUO)'!$F:$F,"Check NAPS ID",0,1)&amp;" - "&amp;_xlfn.XLOOKUP(#REF!,'ACPR - SA2 (OUO)'!$A:$A,'ACPR - SA2 (OUO)'!$C:$C,"Check NAPS ID",0,1)</f>
        <v>#REF!</v>
      </c>
      <c r="BG26" s="89" t="e">
        <f>_xlfn.XLOOKUP(#REF!,'ACPR - SA2 (OUO)'!$A:$A,'ACPR - SA2 (OUO)'!$F:$F,"Check NAPS ID",0,1)&amp;" - "&amp;_xlfn.XLOOKUP(#REF!,'ACPR - SA2 (OUO)'!$A:$A,'ACPR - SA2 (OUO)'!$C:$C,"Check NAPS ID",0,1)</f>
        <v>#REF!</v>
      </c>
      <c r="BH26" s="89" t="e">
        <f>_xlfn.XLOOKUP(#REF!,'ACPR - SA2 (OUO)'!$A:$A,'ACPR - SA2 (OUO)'!$F:$F,"Check NAPS ID",0,1)&amp;" - "&amp;_xlfn.XLOOKUP(#REF!,'ACPR - SA2 (OUO)'!$A:$A,'ACPR - SA2 (OUO)'!$C:$C,"Check NAPS ID",0,1)</f>
        <v>#REF!</v>
      </c>
      <c r="BI26" s="89" t="e">
        <f>_xlfn.XLOOKUP(#REF!,'ACPR - SA2 (OUO)'!$A:$A,'ACPR - SA2 (OUO)'!$F:$F,"Check NAPS ID",0,1)&amp;" - "&amp;_xlfn.XLOOKUP(#REF!,'ACPR - SA2 (OUO)'!$A:$A,'ACPR - SA2 (OUO)'!$C:$C,"Check NAPS ID",0,1)</f>
        <v>#REF!</v>
      </c>
      <c r="BJ26" s="89" t="e">
        <f>_xlfn.XLOOKUP(#REF!,'ACPR - SA2 (OUO)'!$A:$A,'ACPR - SA2 (OUO)'!$F:$F,"Check NAPS ID",0,1)&amp;" - "&amp;_xlfn.XLOOKUP(#REF!,'ACPR - SA2 (OUO)'!$A:$A,'ACPR - SA2 (OUO)'!$C:$C,"Check NAPS ID",0,1)</f>
        <v>#REF!</v>
      </c>
      <c r="BK26" s="89" t="e">
        <f>_xlfn.XLOOKUP(#REF!,'ACPR - SA2 (OUO)'!$A:$A,'ACPR - SA2 (OUO)'!$F:$F,"Check NAPS ID",0,1)&amp;" - "&amp;_xlfn.XLOOKUP(#REF!,'ACPR - SA2 (OUO)'!$A:$A,'ACPR - SA2 (OUO)'!$C:$C,"Check NAPS ID",0,1)</f>
        <v>#REF!</v>
      </c>
      <c r="BL26" s="89" t="e">
        <f>_xlfn.XLOOKUP(#REF!,'ACPR - SA2 (OUO)'!$A:$A,'ACPR - SA2 (OUO)'!$F:$F,"Check NAPS ID",0,1)&amp;" - "&amp;_xlfn.XLOOKUP(#REF!,'ACPR - SA2 (OUO)'!$A:$A,'ACPR - SA2 (OUO)'!$C:$C,"Check NAPS ID",0,1)</f>
        <v>#REF!</v>
      </c>
      <c r="BM26" s="89" t="e">
        <f>_xlfn.XLOOKUP(#REF!,'ACPR - SA2 (OUO)'!$A:$A,'ACPR - SA2 (OUO)'!$F:$F,"Check NAPS ID",0,1)&amp;" - "&amp;_xlfn.XLOOKUP(#REF!,'ACPR - SA2 (OUO)'!$A:$A,'ACPR - SA2 (OUO)'!$C:$C,"Check NAPS ID",0,1)</f>
        <v>#REF!</v>
      </c>
      <c r="BN26" s="89" t="e">
        <f>_xlfn.XLOOKUP(#REF!,'ACPR - SA2 (OUO)'!$A:$A,'ACPR - SA2 (OUO)'!$F:$F,"Check NAPS ID",0,1)&amp;" - "&amp;_xlfn.XLOOKUP(#REF!,'ACPR - SA2 (OUO)'!$A:$A,'ACPR - SA2 (OUO)'!$C:$C,"Check NAPS ID",0,1)</f>
        <v>#REF!</v>
      </c>
      <c r="BO26" s="89" t="e">
        <f>_xlfn.XLOOKUP(#REF!,'ACPR - SA2 (OUO)'!$A:$A,'ACPR - SA2 (OUO)'!$F:$F,"Check NAPS ID",0,1)&amp;" - "&amp;_xlfn.XLOOKUP(#REF!,'ACPR - SA2 (OUO)'!$A:$A,'ACPR - SA2 (OUO)'!$C:$C,"Check NAPS ID",0,1)</f>
        <v>#REF!</v>
      </c>
      <c r="BP26" s="89" t="e">
        <f>_xlfn.XLOOKUP(#REF!,'ACPR - SA2 (OUO)'!$A:$A,'ACPR - SA2 (OUO)'!$F:$F,"Check NAPS ID",0,1)&amp;" - "&amp;_xlfn.XLOOKUP(#REF!,'ACPR - SA2 (OUO)'!$A:$A,'ACPR - SA2 (OUO)'!$C:$C,"Check NAPS ID",0,1)</f>
        <v>#REF!</v>
      </c>
      <c r="BQ26" s="89" t="e">
        <f>_xlfn.XLOOKUP(#REF!,'ACPR - SA2 (OUO)'!$A:$A,'ACPR - SA2 (OUO)'!$F:$F,"Check NAPS ID",0,1)&amp;" - "&amp;_xlfn.XLOOKUP(#REF!,'ACPR - SA2 (OUO)'!$A:$A,'ACPR - SA2 (OUO)'!$C:$C,"Check NAPS ID",0,1)</f>
        <v>#REF!</v>
      </c>
      <c r="BR26" s="89" t="e">
        <f>_xlfn.XLOOKUP(#REF!,'ACPR - SA2 (OUO)'!$A:$A,'ACPR - SA2 (OUO)'!$F:$F,"Check NAPS ID",0,1)&amp;" - "&amp;_xlfn.XLOOKUP(#REF!,'ACPR - SA2 (OUO)'!$A:$A,'ACPR - SA2 (OUO)'!$C:$C,"Check NAPS ID",0,1)</f>
        <v>#REF!</v>
      </c>
      <c r="BS26" s="89" t="e">
        <f>_xlfn.XLOOKUP(#REF!,'ACPR - SA2 (OUO)'!$A:$A,'ACPR - SA2 (OUO)'!$F:$F,"Check NAPS ID",0,1)&amp;" - "&amp;_xlfn.XLOOKUP(#REF!,'ACPR - SA2 (OUO)'!$A:$A,'ACPR - SA2 (OUO)'!$C:$C,"Check NAPS ID",0,1)</f>
        <v>#REF!</v>
      </c>
      <c r="BT26" s="89" t="e">
        <f>_xlfn.XLOOKUP(#REF!,'ACPR - SA2 (OUO)'!$A:$A,'ACPR - SA2 (OUO)'!$F:$F,"Check NAPS ID",0,1)&amp;" - "&amp;_xlfn.XLOOKUP(#REF!,'ACPR - SA2 (OUO)'!$A:$A,'ACPR - SA2 (OUO)'!$C:$C,"Check NAPS ID",0,1)</f>
        <v>#REF!</v>
      </c>
      <c r="BU26" s="89" t="e">
        <f>_xlfn.XLOOKUP(#REF!,'ACPR - SA2 (OUO)'!$A:$A,'ACPR - SA2 (OUO)'!$F:$F,"Check NAPS ID",0,1)&amp;" - "&amp;_xlfn.XLOOKUP(#REF!,'ACPR - SA2 (OUO)'!$A:$A,'ACPR - SA2 (OUO)'!$C:$C,"Check NAPS ID",0,1)</f>
        <v>#REF!</v>
      </c>
      <c r="BV26" s="89" t="e">
        <f>_xlfn.XLOOKUP(#REF!,'ACPR - SA2 (OUO)'!$A:$A,'ACPR - SA2 (OUO)'!$F:$F,"Check NAPS ID",0,1)&amp;" - "&amp;_xlfn.XLOOKUP(#REF!,'ACPR - SA2 (OUO)'!$A:$A,'ACPR - SA2 (OUO)'!$C:$C,"Check NAPS ID",0,1)</f>
        <v>#REF!</v>
      </c>
      <c r="BW26" s="89" t="e">
        <f>_xlfn.XLOOKUP(#REF!,'ACPR - SA2 (OUO)'!$A:$A,'ACPR - SA2 (OUO)'!$F:$F,"Check NAPS ID",0,1)&amp;" - "&amp;_xlfn.XLOOKUP(#REF!,'ACPR - SA2 (OUO)'!$A:$A,'ACPR - SA2 (OUO)'!$C:$C,"Check NAPS ID",0,1)</f>
        <v>#REF!</v>
      </c>
      <c r="BX26" s="89" t="e">
        <f>_xlfn.XLOOKUP(#REF!,'ACPR - SA2 (OUO)'!$A:$A,'ACPR - SA2 (OUO)'!$F:$F,"Check NAPS ID",0,1)&amp;" - "&amp;_xlfn.XLOOKUP(#REF!,'ACPR - SA2 (OUO)'!$A:$A,'ACPR - SA2 (OUO)'!$C:$C,"Check NAPS ID",0,1)</f>
        <v>#REF!</v>
      </c>
      <c r="BY26" s="89" t="e">
        <f>_xlfn.XLOOKUP(#REF!,'ACPR - SA2 (OUO)'!$A:$A,'ACPR - SA2 (OUO)'!$F:$F,"Check NAPS ID",0,1)&amp;" - "&amp;_xlfn.XLOOKUP(#REF!,'ACPR - SA2 (OUO)'!$A:$A,'ACPR - SA2 (OUO)'!$C:$C,"Check NAPS ID",0,1)</f>
        <v>#REF!</v>
      </c>
      <c r="BZ26" s="89" t="e">
        <f>_xlfn.XLOOKUP(#REF!,'ACPR - SA2 (OUO)'!$A:$A,'ACPR - SA2 (OUO)'!$F:$F,"Check NAPS ID",0,1)&amp;" - "&amp;_xlfn.XLOOKUP(#REF!,'ACPR - SA2 (OUO)'!$A:$A,'ACPR - SA2 (OUO)'!$C:$C,"Check NAPS ID",0,1)</f>
        <v>#REF!</v>
      </c>
      <c r="CA26" s="89" t="e">
        <f>_xlfn.XLOOKUP(#REF!,'ACPR - SA2 (OUO)'!$A:$A,'ACPR - SA2 (OUO)'!$F:$F,"Check NAPS ID",0,1)&amp;" - "&amp;_xlfn.XLOOKUP(#REF!,'ACPR - SA2 (OUO)'!$A:$A,'ACPR - SA2 (OUO)'!$C:$C,"Check NAPS ID",0,1)</f>
        <v>#REF!</v>
      </c>
      <c r="CB26" s="89" t="e">
        <f>_xlfn.XLOOKUP(#REF!,'ACPR - SA2 (OUO)'!$A:$A,'ACPR - SA2 (OUO)'!$F:$F,"Check NAPS ID",0,1)&amp;" - "&amp;_xlfn.XLOOKUP(#REF!,'ACPR - SA2 (OUO)'!$A:$A,'ACPR - SA2 (OUO)'!$C:$C,"Check NAPS ID",0,1)</f>
        <v>#REF!</v>
      </c>
      <c r="CC26" s="89" t="e">
        <f>_xlfn.XLOOKUP(#REF!,'ACPR - SA2 (OUO)'!$A:$A,'ACPR - SA2 (OUO)'!$F:$F,"Check NAPS ID",0,1)&amp;" - "&amp;_xlfn.XLOOKUP(#REF!,'ACPR - SA2 (OUO)'!$A:$A,'ACPR - SA2 (OUO)'!$C:$C,"Check NAPS ID",0,1)</f>
        <v>#REF!</v>
      </c>
      <c r="CD26" s="89" t="e">
        <f>_xlfn.XLOOKUP(#REF!,'ACPR - SA2 (OUO)'!$A:$A,'ACPR - SA2 (OUO)'!$F:$F,"Check NAPS ID",0,1)&amp;" - "&amp;_xlfn.XLOOKUP(#REF!,'ACPR - SA2 (OUO)'!$A:$A,'ACPR - SA2 (OUO)'!$C:$C,"Check NAPS ID",0,1)</f>
        <v>#REF!</v>
      </c>
      <c r="CE26" s="89" t="e">
        <f>_xlfn.XLOOKUP(#REF!,'ACPR - SA2 (OUO)'!$A:$A,'ACPR - SA2 (OUO)'!$F:$F,"Check NAPS ID",0,1)&amp;" - "&amp;_xlfn.XLOOKUP(#REF!,'ACPR - SA2 (OUO)'!$A:$A,'ACPR - SA2 (OUO)'!$C:$C,"Check NAPS ID",0,1)</f>
        <v>#REF!</v>
      </c>
      <c r="CF26" s="89" t="e">
        <f>_xlfn.XLOOKUP(#REF!,'ACPR - SA2 (OUO)'!$A:$A,'ACPR - SA2 (OUO)'!$F:$F,"Check NAPS ID",0,1)&amp;" - "&amp;_xlfn.XLOOKUP(#REF!,'ACPR - SA2 (OUO)'!$A:$A,'ACPR - SA2 (OUO)'!$C:$C,"Check NAPS ID",0,1)</f>
        <v>#REF!</v>
      </c>
      <c r="CG26" s="89" t="e">
        <f>_xlfn.XLOOKUP(#REF!,'ACPR - SA2 (OUO)'!$A:$A,'ACPR - SA2 (OUO)'!$F:$F,"Check NAPS ID",0,1)&amp;" - "&amp;_xlfn.XLOOKUP(#REF!,'ACPR - SA2 (OUO)'!$A:$A,'ACPR - SA2 (OUO)'!$C:$C,"Check NAPS ID",0,1)</f>
        <v>#REF!</v>
      </c>
      <c r="CH26" s="89" t="e">
        <f>_xlfn.XLOOKUP(#REF!,'ACPR - SA2 (OUO)'!$A:$A,'ACPR - SA2 (OUO)'!$F:$F,"Check NAPS ID",0,1)&amp;" - "&amp;_xlfn.XLOOKUP(#REF!,'ACPR - SA2 (OUO)'!$A:$A,'ACPR - SA2 (OUO)'!$C:$C,"Check NAPS ID",0,1)</f>
        <v>#REF!</v>
      </c>
      <c r="CI26" s="89" t="e">
        <f>_xlfn.XLOOKUP(#REF!,'ACPR - SA2 (OUO)'!$A:$A,'ACPR - SA2 (OUO)'!$F:$F,"Check NAPS ID",0,1)&amp;" - "&amp;_xlfn.XLOOKUP(#REF!,'ACPR - SA2 (OUO)'!$A:$A,'ACPR - SA2 (OUO)'!$C:$C,"Check NAPS ID",0,1)</f>
        <v>#REF!</v>
      </c>
      <c r="CJ26" s="89" t="e">
        <f>_xlfn.XLOOKUP(#REF!,'ACPR - SA2 (OUO)'!$A:$A,'ACPR - SA2 (OUO)'!$F:$F,"Check NAPS ID",0,1)&amp;" - "&amp;_xlfn.XLOOKUP(#REF!,'ACPR - SA2 (OUO)'!$A:$A,'ACPR - SA2 (OUO)'!$C:$C,"Check NAPS ID",0,1)</f>
        <v>#REF!</v>
      </c>
      <c r="CK26" s="89" t="e">
        <f>_xlfn.XLOOKUP(#REF!,'ACPR - SA2 (OUO)'!$A:$A,'ACPR - SA2 (OUO)'!$F:$F,"Check NAPS ID",0,1)&amp;" - "&amp;_xlfn.XLOOKUP(#REF!,'ACPR - SA2 (OUO)'!$A:$A,'ACPR - SA2 (OUO)'!$C:$C,"Check NAPS ID",0,1)</f>
        <v>#REF!</v>
      </c>
      <c r="CL26" s="89" t="e">
        <f>_xlfn.XLOOKUP(#REF!,'ACPR - SA2 (OUO)'!$A:$A,'ACPR - SA2 (OUO)'!$F:$F,"Check NAPS ID",0,1)&amp;" - "&amp;_xlfn.XLOOKUP(#REF!,'ACPR - SA2 (OUO)'!$A:$A,'ACPR - SA2 (OUO)'!$C:$C,"Check NAPS ID",0,1)</f>
        <v>#REF!</v>
      </c>
      <c r="CM26" s="89" t="e">
        <f>_xlfn.XLOOKUP(#REF!,'ACPR - SA2 (OUO)'!$A:$A,'ACPR - SA2 (OUO)'!$F:$F,"Check NAPS ID",0,1)&amp;" - "&amp;_xlfn.XLOOKUP(#REF!,'ACPR - SA2 (OUO)'!$A:$A,'ACPR - SA2 (OUO)'!$C:$C,"Check NAPS ID",0,1)</f>
        <v>#REF!</v>
      </c>
      <c r="CN26" s="89" t="e">
        <f>_xlfn.XLOOKUP(#REF!,'ACPR - SA2 (OUO)'!$A:$A,'ACPR - SA2 (OUO)'!$F:$F,"Check NAPS ID",0,1)&amp;" - "&amp;_xlfn.XLOOKUP(#REF!,'ACPR - SA2 (OUO)'!$A:$A,'ACPR - SA2 (OUO)'!$C:$C,"Check NAPS ID",0,1)</f>
        <v>#REF!</v>
      </c>
      <c r="CO26" s="89" t="e">
        <f>_xlfn.XLOOKUP(#REF!,'ACPR - SA2 (OUO)'!$A:$A,'ACPR - SA2 (OUO)'!$F:$F,"Check NAPS ID",0,1)&amp;" - "&amp;_xlfn.XLOOKUP(#REF!,'ACPR - SA2 (OUO)'!$A:$A,'ACPR - SA2 (OUO)'!$C:$C,"Check NAPS ID",0,1)</f>
        <v>#REF!</v>
      </c>
      <c r="CP26" s="89" t="e">
        <f>_xlfn.XLOOKUP(#REF!,'ACPR - SA2 (OUO)'!$A:$A,'ACPR - SA2 (OUO)'!$F:$F,"Check NAPS ID",0,1)&amp;" - "&amp;_xlfn.XLOOKUP(#REF!,'ACPR - SA2 (OUO)'!$A:$A,'ACPR - SA2 (OUO)'!$C:$C,"Check NAPS ID",0,1)</f>
        <v>#REF!</v>
      </c>
      <c r="CQ26" s="89" t="e">
        <f>_xlfn.XLOOKUP(#REF!,'ACPR - SA2 (OUO)'!$A:$A,'ACPR - SA2 (OUO)'!$F:$F,"Check NAPS ID",0,1)&amp;" - "&amp;_xlfn.XLOOKUP(#REF!,'ACPR - SA2 (OUO)'!$A:$A,'ACPR - SA2 (OUO)'!$C:$C,"Check NAPS ID",0,1)</f>
        <v>#REF!</v>
      </c>
      <c r="CR26" s="89" t="e">
        <f>_xlfn.XLOOKUP(#REF!,'ACPR - SA2 (OUO)'!$A:$A,'ACPR - SA2 (OUO)'!$F:$F,"Check NAPS ID",0,1)&amp;" - "&amp;_xlfn.XLOOKUP(#REF!,'ACPR - SA2 (OUO)'!$A:$A,'ACPR - SA2 (OUO)'!$C:$C,"Check NAPS ID",0,1)</f>
        <v>#REF!</v>
      </c>
      <c r="CS26" s="89" t="e">
        <f>_xlfn.XLOOKUP(#REF!,'ACPR - SA2 (OUO)'!$A:$A,'ACPR - SA2 (OUO)'!$F:$F,"Check NAPS ID",0,1)&amp;" - "&amp;_xlfn.XLOOKUP(#REF!,'ACPR - SA2 (OUO)'!$A:$A,'ACPR - SA2 (OUO)'!$C:$C,"Check NAPS ID",0,1)</f>
        <v>#REF!</v>
      </c>
      <c r="CT26" s="89" t="e">
        <f>_xlfn.XLOOKUP(#REF!,'ACPR - SA2 (OUO)'!$A:$A,'ACPR - SA2 (OUO)'!$F:$F,"Check NAPS ID",0,1)&amp;" - "&amp;_xlfn.XLOOKUP(#REF!,'ACPR - SA2 (OUO)'!$A:$A,'ACPR - SA2 (OUO)'!$C:$C,"Check NAPS ID",0,1)</f>
        <v>#REF!</v>
      </c>
      <c r="CU26" s="89" t="e">
        <f>_xlfn.XLOOKUP(#REF!,'ACPR - SA2 (OUO)'!$A:$A,'ACPR - SA2 (OUO)'!$F:$F,"Check NAPS ID",0,1)&amp;" - "&amp;_xlfn.XLOOKUP(#REF!,'ACPR - SA2 (OUO)'!$A:$A,'ACPR - SA2 (OUO)'!$C:$C,"Check NAPS ID",0,1)</f>
        <v>#REF!</v>
      </c>
      <c r="CV26" s="89" t="e">
        <f>_xlfn.XLOOKUP(#REF!,'ACPR - SA2 (OUO)'!$A:$A,'ACPR - SA2 (OUO)'!$F:$F,"Check NAPS ID",0,1)&amp;" - "&amp;_xlfn.XLOOKUP(#REF!,'ACPR - SA2 (OUO)'!$A:$A,'ACPR - SA2 (OUO)'!$C:$C,"Check NAPS ID",0,1)</f>
        <v>#REF!</v>
      </c>
      <c r="CW26" s="89" t="e">
        <f>_xlfn.XLOOKUP(#REF!,'ACPR - SA2 (OUO)'!$A:$A,'ACPR - SA2 (OUO)'!$F:$F,"Check NAPS ID",0,1)&amp;" - "&amp;_xlfn.XLOOKUP(#REF!,'ACPR - SA2 (OUO)'!$A:$A,'ACPR - SA2 (OUO)'!$C:$C,"Check NAPS ID",0,1)</f>
        <v>#REF!</v>
      </c>
      <c r="CX26" s="89" t="e">
        <f>_xlfn.XLOOKUP(#REF!,'ACPR - SA2 (OUO)'!$A:$A,'ACPR - SA2 (OUO)'!$F:$F,"Check NAPS ID",0,1)&amp;" - "&amp;_xlfn.XLOOKUP(#REF!,'ACPR - SA2 (OUO)'!$A:$A,'ACPR - SA2 (OUO)'!$C:$C,"Check NAPS ID",0,1)</f>
        <v>#REF!</v>
      </c>
      <c r="CY26" s="89" t="e">
        <f>_xlfn.XLOOKUP(#REF!,'ACPR - SA2 (OUO)'!$A:$A,'ACPR - SA2 (OUO)'!$F:$F,"Check NAPS ID",0,1)&amp;" - "&amp;_xlfn.XLOOKUP(#REF!,'ACPR - SA2 (OUO)'!$A:$A,'ACPR - SA2 (OUO)'!$C:$C,"Check NAPS ID",0,1)</f>
        <v>#REF!</v>
      </c>
      <c r="CZ26" s="89" t="e">
        <f>_xlfn.XLOOKUP(#REF!,'ACPR - SA2 (OUO)'!$A:$A,'ACPR - SA2 (OUO)'!$F:$F,"Check NAPS ID",0,1)&amp;" - "&amp;_xlfn.XLOOKUP(#REF!,'ACPR - SA2 (OUO)'!$A:$A,'ACPR - SA2 (OUO)'!$C:$C,"Check NAPS ID",0,1)</f>
        <v>#REF!</v>
      </c>
    </row>
    <row r="27" spans="2:113" ht="15.75" hidden="1" customHeight="1">
      <c r="C27" s="78" t="s">
        <v>273</v>
      </c>
      <c r="D27" s="78"/>
      <c r="E27" s="78" t="e">
        <f>_xlfn.XLOOKUP(#REF!,'ACPR - SA2 (OUO)'!$A:$A,'ACPR - SA2 (OUO)'!$D:$D,"Check NAPS ID",0,1)</f>
        <v>#REF!</v>
      </c>
      <c r="F27" s="78" t="e">
        <f>_xlfn.XLOOKUP(#REF!,'ACPR - SA2 (OUO)'!$A:$A,'ACPR - SA2 (OUO)'!$D:$D,"Check NAPS ID",0,1)</f>
        <v>#REF!</v>
      </c>
      <c r="G27" s="78" t="e">
        <f>_xlfn.XLOOKUP(#REF!,'ACPR - SA2 (OUO)'!$A:$A,'ACPR - SA2 (OUO)'!$D:$D,"Check NAPS ID",0,1)</f>
        <v>#REF!</v>
      </c>
      <c r="H27" s="78" t="e">
        <f>_xlfn.XLOOKUP(#REF!,'ACPR - SA2 (OUO)'!$A:$A,'ACPR - SA2 (OUO)'!$D:$D,"Check NAPS ID",0,1)</f>
        <v>#REF!</v>
      </c>
      <c r="I27" s="89" t="e">
        <f>_xlfn.XLOOKUP(#REF!,'ACPR - SA2 (OUO)'!$A:$A,'ACPR - SA2 (OUO)'!$D:$D,"Check NAPS ID",0,1)</f>
        <v>#REF!</v>
      </c>
      <c r="J27" s="89" t="e">
        <f>_xlfn.XLOOKUP(#REF!,'ACPR - SA2 (OUO)'!$A:$A,'ACPR - SA2 (OUO)'!$D:$D,"Check NAPS ID",0,1)</f>
        <v>#REF!</v>
      </c>
      <c r="K27" s="89" t="e">
        <f>_xlfn.XLOOKUP(#REF!,'ACPR - SA2 (OUO)'!$A:$A,'ACPR - SA2 (OUO)'!$D:$D,"Check NAPS ID",0,1)</f>
        <v>#REF!</v>
      </c>
      <c r="L27" s="89" t="e">
        <f>_xlfn.XLOOKUP(#REF!,'ACPR - SA2 (OUO)'!$A:$A,'ACPR - SA2 (OUO)'!$D:$D,"Check NAPS ID",0,1)</f>
        <v>#REF!</v>
      </c>
      <c r="M27" s="89" t="e">
        <f>_xlfn.XLOOKUP(#REF!,'ACPR - SA2 (OUO)'!$A:$A,'ACPR - SA2 (OUO)'!$D:$D,"Check NAPS ID",0,1)</f>
        <v>#REF!</v>
      </c>
      <c r="N27" s="89" t="e">
        <f>_xlfn.XLOOKUP(#REF!,'ACPR - SA2 (OUO)'!$A:$A,'ACPR - SA2 (OUO)'!$D:$D,"Check NAPS ID",0,1)</f>
        <v>#REF!</v>
      </c>
      <c r="O27" s="89" t="e">
        <f>_xlfn.XLOOKUP(#REF!,'ACPR - SA2 (OUO)'!$A:$A,'ACPR - SA2 (OUO)'!$D:$D,"Check NAPS ID",0,1)</f>
        <v>#REF!</v>
      </c>
      <c r="P27" s="89" t="e">
        <f>_xlfn.XLOOKUP(#REF!,'ACPR - SA2 (OUO)'!$A:$A,'ACPR - SA2 (OUO)'!$D:$D,"Check NAPS ID",0,1)</f>
        <v>#REF!</v>
      </c>
      <c r="Q27" s="89" t="e">
        <f>_xlfn.XLOOKUP(#REF!,'ACPR - SA2 (OUO)'!$A:$A,'ACPR - SA2 (OUO)'!$D:$D,"Check NAPS ID",0,1)</f>
        <v>#REF!</v>
      </c>
      <c r="R27" s="89" t="e">
        <f>_xlfn.XLOOKUP(#REF!,'ACPR - SA2 (OUO)'!$A:$A,'ACPR - SA2 (OUO)'!$D:$D,"Check NAPS ID",0,1)</f>
        <v>#REF!</v>
      </c>
      <c r="S27" s="89" t="e">
        <f>_xlfn.XLOOKUP(#REF!,'ACPR - SA2 (OUO)'!$A:$A,'ACPR - SA2 (OUO)'!$D:$D,"Check NAPS ID",0,1)</f>
        <v>#REF!</v>
      </c>
      <c r="T27" s="89" t="e">
        <f>_xlfn.XLOOKUP(#REF!,'ACPR - SA2 (OUO)'!$A:$A,'ACPR - SA2 (OUO)'!$D:$D,"Check NAPS ID",0,1)</f>
        <v>#REF!</v>
      </c>
      <c r="U27" s="89" t="e">
        <f>_xlfn.XLOOKUP(#REF!,'ACPR - SA2 (OUO)'!$A:$A,'ACPR - SA2 (OUO)'!$D:$D,"Check NAPS ID",0,1)</f>
        <v>#REF!</v>
      </c>
      <c r="V27" s="89" t="e">
        <f>_xlfn.XLOOKUP(#REF!,'ACPR - SA2 (OUO)'!$A:$A,'ACPR - SA2 (OUO)'!$D:$D,"Check NAPS ID",0,1)</f>
        <v>#REF!</v>
      </c>
      <c r="W27" s="89" t="e">
        <f>_xlfn.XLOOKUP(#REF!,'ACPR - SA2 (OUO)'!$A:$A,'ACPR - SA2 (OUO)'!$D:$D,"Check NAPS ID",0,1)</f>
        <v>#REF!</v>
      </c>
      <c r="X27" s="89" t="e">
        <f>_xlfn.XLOOKUP(#REF!,'ACPR - SA2 (OUO)'!$A:$A,'ACPR - SA2 (OUO)'!$D:$D,"Check NAPS ID",0,1)</f>
        <v>#REF!</v>
      </c>
      <c r="Y27" s="89" t="e">
        <f>_xlfn.XLOOKUP(#REF!,'ACPR - SA2 (OUO)'!$A:$A,'ACPR - SA2 (OUO)'!$D:$D,"Check NAPS ID",0,1)</f>
        <v>#REF!</v>
      </c>
      <c r="Z27" s="89" t="e">
        <f>_xlfn.XLOOKUP(#REF!,'ACPR - SA2 (OUO)'!$A:$A,'ACPR - SA2 (OUO)'!$D:$D,"Check NAPS ID",0,1)</f>
        <v>#REF!</v>
      </c>
      <c r="AA27" s="89" t="e">
        <f>_xlfn.XLOOKUP(#REF!,'ACPR - SA2 (OUO)'!$A:$A,'ACPR - SA2 (OUO)'!$D:$D,"Check NAPS ID",0,1)</f>
        <v>#REF!</v>
      </c>
      <c r="AB27" s="89" t="e">
        <f>_xlfn.XLOOKUP(#REF!,'ACPR - SA2 (OUO)'!$A:$A,'ACPR - SA2 (OUO)'!$D:$D,"Check NAPS ID",0,1)</f>
        <v>#REF!</v>
      </c>
      <c r="AC27" s="89" t="e">
        <f>_xlfn.XLOOKUP(#REF!,'ACPR - SA2 (OUO)'!$A:$A,'ACPR - SA2 (OUO)'!$D:$D,"Check NAPS ID",0,1)</f>
        <v>#REF!</v>
      </c>
      <c r="AD27" s="89" t="e">
        <f>_xlfn.XLOOKUP(#REF!,'ACPR - SA2 (OUO)'!$A:$A,'ACPR - SA2 (OUO)'!$D:$D,"Check NAPS ID",0,1)</f>
        <v>#REF!</v>
      </c>
      <c r="AE27" s="89" t="e">
        <f>_xlfn.XLOOKUP(#REF!,'ACPR - SA2 (OUO)'!$A:$A,'ACPR - SA2 (OUO)'!$D:$D,"Check NAPS ID",0,1)</f>
        <v>#REF!</v>
      </c>
      <c r="AF27" s="89" t="e">
        <f>_xlfn.XLOOKUP(#REF!,'ACPR - SA2 (OUO)'!$A:$A,'ACPR - SA2 (OUO)'!$D:$D,"Check NAPS ID",0,1)</f>
        <v>#REF!</v>
      </c>
      <c r="AG27" s="89" t="e">
        <f>_xlfn.XLOOKUP(#REF!,'ACPR - SA2 (OUO)'!$A:$A,'ACPR - SA2 (OUO)'!$D:$D,"Check NAPS ID",0,1)</f>
        <v>#REF!</v>
      </c>
      <c r="AH27" s="89" t="e">
        <f>_xlfn.XLOOKUP(#REF!,'ACPR - SA2 (OUO)'!$A:$A,'ACPR - SA2 (OUO)'!$D:$D,"Check NAPS ID",0,1)</f>
        <v>#REF!</v>
      </c>
      <c r="AI27" s="89" t="e">
        <f>_xlfn.XLOOKUP(#REF!,'ACPR - SA2 (OUO)'!$A:$A,'ACPR - SA2 (OUO)'!$D:$D,"Check NAPS ID",0,1)</f>
        <v>#REF!</v>
      </c>
      <c r="AJ27" s="89" t="e">
        <f>_xlfn.XLOOKUP(#REF!,'ACPR - SA2 (OUO)'!$A:$A,'ACPR - SA2 (OUO)'!$D:$D,"Check NAPS ID",0,1)</f>
        <v>#REF!</v>
      </c>
      <c r="AK27" s="89" t="e">
        <f>_xlfn.XLOOKUP(#REF!,'ACPR - SA2 (OUO)'!$A:$A,'ACPR - SA2 (OUO)'!$D:$D,"Check NAPS ID",0,1)</f>
        <v>#REF!</v>
      </c>
      <c r="AL27" s="89" t="e">
        <f>_xlfn.XLOOKUP(#REF!,'ACPR - SA2 (OUO)'!$A:$A,'ACPR - SA2 (OUO)'!$D:$D,"Check NAPS ID",0,1)</f>
        <v>#REF!</v>
      </c>
      <c r="AM27" s="89" t="e">
        <f>_xlfn.XLOOKUP(#REF!,'ACPR - SA2 (OUO)'!$A:$A,'ACPR - SA2 (OUO)'!$D:$D,"Check NAPS ID",0,1)</f>
        <v>#REF!</v>
      </c>
      <c r="AN27" s="89" t="e">
        <f>_xlfn.XLOOKUP(#REF!,'ACPR - SA2 (OUO)'!$A:$A,'ACPR - SA2 (OUO)'!$D:$D,"Check NAPS ID",0,1)</f>
        <v>#REF!</v>
      </c>
      <c r="AO27" s="89" t="e">
        <f>_xlfn.XLOOKUP(#REF!,'ACPR - SA2 (OUO)'!$A:$A,'ACPR - SA2 (OUO)'!$D:$D,"Check NAPS ID",0,1)</f>
        <v>#REF!</v>
      </c>
      <c r="AP27" s="89" t="e">
        <f>_xlfn.XLOOKUP(#REF!,'ACPR - SA2 (OUO)'!$A:$A,'ACPR - SA2 (OUO)'!$D:$D,"Check NAPS ID",0,1)</f>
        <v>#REF!</v>
      </c>
      <c r="AQ27" s="89" t="e">
        <f>_xlfn.XLOOKUP(#REF!,'ACPR - SA2 (OUO)'!$A:$A,'ACPR - SA2 (OUO)'!$D:$D,"Check NAPS ID",0,1)</f>
        <v>#REF!</v>
      </c>
      <c r="AR27" s="89" t="e">
        <f>_xlfn.XLOOKUP(#REF!,'ACPR - SA2 (OUO)'!$A:$A,'ACPR - SA2 (OUO)'!$D:$D,"Check NAPS ID",0,1)</f>
        <v>#REF!</v>
      </c>
      <c r="AS27" s="89" t="e">
        <f>_xlfn.XLOOKUP(#REF!,'ACPR - SA2 (OUO)'!$A:$A,'ACPR - SA2 (OUO)'!$D:$D,"Check NAPS ID",0,1)</f>
        <v>#REF!</v>
      </c>
      <c r="AT27" s="89" t="e">
        <f>_xlfn.XLOOKUP(#REF!,'ACPR - SA2 (OUO)'!$A:$A,'ACPR - SA2 (OUO)'!$D:$D,"Check NAPS ID",0,1)</f>
        <v>#REF!</v>
      </c>
      <c r="AU27" s="89" t="e">
        <f>_xlfn.XLOOKUP(#REF!,'ACPR - SA2 (OUO)'!$A:$A,'ACPR - SA2 (OUO)'!$D:$D,"Check NAPS ID",0,1)</f>
        <v>#REF!</v>
      </c>
      <c r="AV27" s="89" t="e">
        <f>_xlfn.XLOOKUP(#REF!,'ACPR - SA2 (OUO)'!$A:$A,'ACPR - SA2 (OUO)'!$D:$D,"Check NAPS ID",0,1)</f>
        <v>#REF!</v>
      </c>
      <c r="AW27" s="89" t="e">
        <f>_xlfn.XLOOKUP(#REF!,'ACPR - SA2 (OUO)'!$A:$A,'ACPR - SA2 (OUO)'!$D:$D,"Check NAPS ID",0,1)</f>
        <v>#REF!</v>
      </c>
      <c r="AX27" s="89" t="e">
        <f>_xlfn.XLOOKUP(#REF!,'ACPR - SA2 (OUO)'!$A:$A,'ACPR - SA2 (OUO)'!$D:$D,"Check NAPS ID",0,1)</f>
        <v>#REF!</v>
      </c>
      <c r="AY27" s="89" t="e">
        <f>_xlfn.XLOOKUP(#REF!,'ACPR - SA2 (OUO)'!$A:$A,'ACPR - SA2 (OUO)'!$D:$D,"Check NAPS ID",0,1)</f>
        <v>#REF!</v>
      </c>
      <c r="AZ27" s="89" t="e">
        <f>_xlfn.XLOOKUP(#REF!,'ACPR - SA2 (OUO)'!$A:$A,'ACPR - SA2 (OUO)'!$D:$D,"Check NAPS ID",0,1)</f>
        <v>#REF!</v>
      </c>
      <c r="BA27" s="89" t="e">
        <f>_xlfn.XLOOKUP(#REF!,'ACPR - SA2 (OUO)'!$A:$A,'ACPR - SA2 (OUO)'!$D:$D,"Check NAPS ID",0,1)</f>
        <v>#REF!</v>
      </c>
      <c r="BB27" s="89" t="e">
        <f>_xlfn.XLOOKUP(#REF!,'ACPR - SA2 (OUO)'!$A:$A,'ACPR - SA2 (OUO)'!$D:$D,"Check NAPS ID",0,1)</f>
        <v>#REF!</v>
      </c>
      <c r="BC27" s="89" t="e">
        <f>_xlfn.XLOOKUP(#REF!,'ACPR - SA2 (OUO)'!$A:$A,'ACPR - SA2 (OUO)'!$D:$D,"Check NAPS ID",0,1)</f>
        <v>#REF!</v>
      </c>
      <c r="BD27" s="89" t="e">
        <f>_xlfn.XLOOKUP(#REF!,'ACPR - SA2 (OUO)'!$A:$A,'ACPR - SA2 (OUO)'!$D:$D,"Check NAPS ID",0,1)</f>
        <v>#REF!</v>
      </c>
      <c r="BE27" s="89" t="e">
        <f>_xlfn.XLOOKUP(#REF!,'ACPR - SA2 (OUO)'!$A:$A,'ACPR - SA2 (OUO)'!$D:$D,"Check NAPS ID",0,1)</f>
        <v>#REF!</v>
      </c>
      <c r="BF27" s="89" t="e">
        <f>_xlfn.XLOOKUP(#REF!,'ACPR - SA2 (OUO)'!$A:$A,'ACPR - SA2 (OUO)'!$D:$D,"Check NAPS ID",0,1)</f>
        <v>#REF!</v>
      </c>
      <c r="BG27" s="89" t="e">
        <f>_xlfn.XLOOKUP(#REF!,'ACPR - SA2 (OUO)'!$A:$A,'ACPR - SA2 (OUO)'!$D:$D,"Check NAPS ID",0,1)</f>
        <v>#REF!</v>
      </c>
      <c r="BH27" s="89" t="e">
        <f>_xlfn.XLOOKUP(#REF!,'ACPR - SA2 (OUO)'!$A:$A,'ACPR - SA2 (OUO)'!$D:$D,"Check NAPS ID",0,1)</f>
        <v>#REF!</v>
      </c>
      <c r="BI27" s="89" t="e">
        <f>_xlfn.XLOOKUP(#REF!,'ACPR - SA2 (OUO)'!$A:$A,'ACPR - SA2 (OUO)'!$D:$D,"Check NAPS ID",0,1)</f>
        <v>#REF!</v>
      </c>
      <c r="BJ27" s="89" t="e">
        <f>_xlfn.XLOOKUP(#REF!,'ACPR - SA2 (OUO)'!$A:$A,'ACPR - SA2 (OUO)'!$D:$D,"Check NAPS ID",0,1)</f>
        <v>#REF!</v>
      </c>
      <c r="BK27" s="89" t="e">
        <f>_xlfn.XLOOKUP(#REF!,'ACPR - SA2 (OUO)'!$A:$A,'ACPR - SA2 (OUO)'!$D:$D,"Check NAPS ID",0,1)</f>
        <v>#REF!</v>
      </c>
      <c r="BL27" s="89" t="e">
        <f>_xlfn.XLOOKUP(#REF!,'ACPR - SA2 (OUO)'!$A:$A,'ACPR - SA2 (OUO)'!$D:$D,"Check NAPS ID",0,1)</f>
        <v>#REF!</v>
      </c>
      <c r="BM27" s="89" t="e">
        <f>_xlfn.XLOOKUP(#REF!,'ACPR - SA2 (OUO)'!$A:$A,'ACPR - SA2 (OUO)'!$D:$D,"Check NAPS ID",0,1)</f>
        <v>#REF!</v>
      </c>
      <c r="BN27" s="89" t="e">
        <f>_xlfn.XLOOKUP(#REF!,'ACPR - SA2 (OUO)'!$A:$A,'ACPR - SA2 (OUO)'!$D:$D,"Check NAPS ID",0,1)</f>
        <v>#REF!</v>
      </c>
      <c r="BO27" s="89" t="e">
        <f>_xlfn.XLOOKUP(#REF!,'ACPR - SA2 (OUO)'!$A:$A,'ACPR - SA2 (OUO)'!$D:$D,"Check NAPS ID",0,1)</f>
        <v>#REF!</v>
      </c>
      <c r="BP27" s="89" t="e">
        <f>_xlfn.XLOOKUP(#REF!,'ACPR - SA2 (OUO)'!$A:$A,'ACPR - SA2 (OUO)'!$D:$D,"Check NAPS ID",0,1)</f>
        <v>#REF!</v>
      </c>
      <c r="BQ27" s="89" t="e">
        <f>_xlfn.XLOOKUP(#REF!,'ACPR - SA2 (OUO)'!$A:$A,'ACPR - SA2 (OUO)'!$D:$D,"Check NAPS ID",0,1)</f>
        <v>#REF!</v>
      </c>
      <c r="BR27" s="89" t="e">
        <f>_xlfn.XLOOKUP(#REF!,'ACPR - SA2 (OUO)'!$A:$A,'ACPR - SA2 (OUO)'!$D:$D,"Check NAPS ID",0,1)</f>
        <v>#REF!</v>
      </c>
      <c r="BS27" s="89" t="e">
        <f>_xlfn.XLOOKUP(#REF!,'ACPR - SA2 (OUO)'!$A:$A,'ACPR - SA2 (OUO)'!$D:$D,"Check NAPS ID",0,1)</f>
        <v>#REF!</v>
      </c>
      <c r="BT27" s="89" t="e">
        <f>_xlfn.XLOOKUP(#REF!,'ACPR - SA2 (OUO)'!$A:$A,'ACPR - SA2 (OUO)'!$D:$D,"Check NAPS ID",0,1)</f>
        <v>#REF!</v>
      </c>
      <c r="BU27" s="89" t="e">
        <f>_xlfn.XLOOKUP(#REF!,'ACPR - SA2 (OUO)'!$A:$A,'ACPR - SA2 (OUO)'!$D:$D,"Check NAPS ID",0,1)</f>
        <v>#REF!</v>
      </c>
      <c r="BV27" s="89" t="e">
        <f>_xlfn.XLOOKUP(#REF!,'ACPR - SA2 (OUO)'!$A:$A,'ACPR - SA2 (OUO)'!$D:$D,"Check NAPS ID",0,1)</f>
        <v>#REF!</v>
      </c>
      <c r="BW27" s="89" t="e">
        <f>_xlfn.XLOOKUP(#REF!,'ACPR - SA2 (OUO)'!$A:$A,'ACPR - SA2 (OUO)'!$D:$D,"Check NAPS ID",0,1)</f>
        <v>#REF!</v>
      </c>
      <c r="BX27" s="89" t="e">
        <f>_xlfn.XLOOKUP(#REF!,'ACPR - SA2 (OUO)'!$A:$A,'ACPR - SA2 (OUO)'!$D:$D,"Check NAPS ID",0,1)</f>
        <v>#REF!</v>
      </c>
      <c r="BY27" s="89" t="e">
        <f>_xlfn.XLOOKUP(#REF!,'ACPR - SA2 (OUO)'!$A:$A,'ACPR - SA2 (OUO)'!$D:$D,"Check NAPS ID",0,1)</f>
        <v>#REF!</v>
      </c>
      <c r="BZ27" s="89" t="e">
        <f>_xlfn.XLOOKUP(#REF!,'ACPR - SA2 (OUO)'!$A:$A,'ACPR - SA2 (OUO)'!$D:$D,"Check NAPS ID",0,1)</f>
        <v>#REF!</v>
      </c>
      <c r="CA27" s="89" t="e">
        <f>_xlfn.XLOOKUP(#REF!,'ACPR - SA2 (OUO)'!$A:$A,'ACPR - SA2 (OUO)'!$D:$D,"Check NAPS ID",0,1)</f>
        <v>#REF!</v>
      </c>
      <c r="CB27" s="89" t="e">
        <f>_xlfn.XLOOKUP(#REF!,'ACPR - SA2 (OUO)'!$A:$A,'ACPR - SA2 (OUO)'!$D:$D,"Check NAPS ID",0,1)</f>
        <v>#REF!</v>
      </c>
      <c r="CC27" s="89" t="e">
        <f>_xlfn.XLOOKUP(#REF!,'ACPR - SA2 (OUO)'!$A:$A,'ACPR - SA2 (OUO)'!$D:$D,"Check NAPS ID",0,1)</f>
        <v>#REF!</v>
      </c>
      <c r="CD27" s="89" t="e">
        <f>_xlfn.XLOOKUP(#REF!,'ACPR - SA2 (OUO)'!$A:$A,'ACPR - SA2 (OUO)'!$D:$D,"Check NAPS ID",0,1)</f>
        <v>#REF!</v>
      </c>
      <c r="CE27" s="89" t="e">
        <f>_xlfn.XLOOKUP(#REF!,'ACPR - SA2 (OUO)'!$A:$A,'ACPR - SA2 (OUO)'!$D:$D,"Check NAPS ID",0,1)</f>
        <v>#REF!</v>
      </c>
      <c r="CF27" s="89" t="e">
        <f>_xlfn.XLOOKUP(#REF!,'ACPR - SA2 (OUO)'!$A:$A,'ACPR - SA2 (OUO)'!$D:$D,"Check NAPS ID",0,1)</f>
        <v>#REF!</v>
      </c>
      <c r="CG27" s="89" t="e">
        <f>_xlfn.XLOOKUP(#REF!,'ACPR - SA2 (OUO)'!$A:$A,'ACPR - SA2 (OUO)'!$D:$D,"Check NAPS ID",0,1)</f>
        <v>#REF!</v>
      </c>
      <c r="CH27" s="89" t="e">
        <f>_xlfn.XLOOKUP(#REF!,'ACPR - SA2 (OUO)'!$A:$A,'ACPR - SA2 (OUO)'!$D:$D,"Check NAPS ID",0,1)</f>
        <v>#REF!</v>
      </c>
      <c r="CI27" s="89" t="e">
        <f>_xlfn.XLOOKUP(#REF!,'ACPR - SA2 (OUO)'!$A:$A,'ACPR - SA2 (OUO)'!$D:$D,"Check NAPS ID",0,1)</f>
        <v>#REF!</v>
      </c>
      <c r="CJ27" s="89" t="e">
        <f>_xlfn.XLOOKUP(#REF!,'ACPR - SA2 (OUO)'!$A:$A,'ACPR - SA2 (OUO)'!$D:$D,"Check NAPS ID",0,1)</f>
        <v>#REF!</v>
      </c>
      <c r="CK27" s="89" t="e">
        <f>_xlfn.XLOOKUP(#REF!,'ACPR - SA2 (OUO)'!$A:$A,'ACPR - SA2 (OUO)'!$D:$D,"Check NAPS ID",0,1)</f>
        <v>#REF!</v>
      </c>
      <c r="CL27" s="89" t="e">
        <f>_xlfn.XLOOKUP(#REF!,'ACPR - SA2 (OUO)'!$A:$A,'ACPR - SA2 (OUO)'!$D:$D,"Check NAPS ID",0,1)</f>
        <v>#REF!</v>
      </c>
      <c r="CM27" s="89" t="e">
        <f>_xlfn.XLOOKUP(#REF!,'ACPR - SA2 (OUO)'!$A:$A,'ACPR - SA2 (OUO)'!$D:$D,"Check NAPS ID",0,1)</f>
        <v>#REF!</v>
      </c>
      <c r="CN27" s="89" t="e">
        <f>_xlfn.XLOOKUP(#REF!,'ACPR - SA2 (OUO)'!$A:$A,'ACPR - SA2 (OUO)'!$D:$D,"Check NAPS ID",0,1)</f>
        <v>#REF!</v>
      </c>
      <c r="CO27" s="89" t="e">
        <f>_xlfn.XLOOKUP(#REF!,'ACPR - SA2 (OUO)'!$A:$A,'ACPR - SA2 (OUO)'!$D:$D,"Check NAPS ID",0,1)</f>
        <v>#REF!</v>
      </c>
      <c r="CP27" s="89" t="e">
        <f>_xlfn.XLOOKUP(#REF!,'ACPR - SA2 (OUO)'!$A:$A,'ACPR - SA2 (OUO)'!$D:$D,"Check NAPS ID",0,1)</f>
        <v>#REF!</v>
      </c>
      <c r="CQ27" s="89" t="e">
        <f>_xlfn.XLOOKUP(#REF!,'ACPR - SA2 (OUO)'!$A:$A,'ACPR - SA2 (OUO)'!$D:$D,"Check NAPS ID",0,1)</f>
        <v>#REF!</v>
      </c>
      <c r="CR27" s="89" t="e">
        <f>_xlfn.XLOOKUP(#REF!,'ACPR - SA2 (OUO)'!$A:$A,'ACPR - SA2 (OUO)'!$D:$D,"Check NAPS ID",0,1)</f>
        <v>#REF!</v>
      </c>
      <c r="CS27" s="89" t="e">
        <f>_xlfn.XLOOKUP(#REF!,'ACPR - SA2 (OUO)'!$A:$A,'ACPR - SA2 (OUO)'!$D:$D,"Check NAPS ID",0,1)</f>
        <v>#REF!</v>
      </c>
      <c r="CT27" s="89" t="e">
        <f>_xlfn.XLOOKUP(#REF!,'ACPR - SA2 (OUO)'!$A:$A,'ACPR - SA2 (OUO)'!$D:$D,"Check NAPS ID",0,1)</f>
        <v>#REF!</v>
      </c>
      <c r="CU27" s="89" t="e">
        <f>_xlfn.XLOOKUP(#REF!,'ACPR - SA2 (OUO)'!$A:$A,'ACPR - SA2 (OUO)'!$D:$D,"Check NAPS ID",0,1)</f>
        <v>#REF!</v>
      </c>
      <c r="CV27" s="89" t="e">
        <f>_xlfn.XLOOKUP(#REF!,'ACPR - SA2 (OUO)'!$A:$A,'ACPR - SA2 (OUO)'!$D:$D,"Check NAPS ID",0,1)</f>
        <v>#REF!</v>
      </c>
      <c r="CW27" s="89" t="e">
        <f>_xlfn.XLOOKUP(#REF!,'ACPR - SA2 (OUO)'!$A:$A,'ACPR - SA2 (OUO)'!$D:$D,"Check NAPS ID",0,1)</f>
        <v>#REF!</v>
      </c>
      <c r="CX27" s="89" t="e">
        <f>_xlfn.XLOOKUP(#REF!,'ACPR - SA2 (OUO)'!$A:$A,'ACPR - SA2 (OUO)'!$D:$D,"Check NAPS ID",0,1)</f>
        <v>#REF!</v>
      </c>
      <c r="CY27" s="89" t="e">
        <f>_xlfn.XLOOKUP(#REF!,'ACPR - SA2 (OUO)'!$A:$A,'ACPR - SA2 (OUO)'!$D:$D,"Check NAPS ID",0,1)</f>
        <v>#REF!</v>
      </c>
      <c r="CZ27" s="89" t="e">
        <f>_xlfn.XLOOKUP(#REF!,'ACPR - SA2 (OUO)'!$A:$A,'ACPR - SA2 (OUO)'!$D:$D,"Check NAPS ID",0,1)</f>
        <v>#REF!</v>
      </c>
    </row>
    <row r="28" spans="2:113" ht="15.75" hidden="1" customHeight="1">
      <c r="C28" s="78" t="s">
        <v>274</v>
      </c>
      <c r="D28" s="78"/>
      <c r="E28" s="78"/>
      <c r="F28" s="78"/>
      <c r="G28" s="78"/>
      <c r="H28" s="78"/>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row>
    <row r="29" spans="2:113" ht="15" hidden="1" customHeight="1">
      <c r="C29" s="78"/>
      <c r="D29" s="78"/>
      <c r="E29" s="78"/>
      <c r="F29" s="78"/>
      <c r="G29" s="78"/>
      <c r="H29" s="78"/>
    </row>
    <row r="30" spans="2:113" ht="15" hidden="1" customHeight="1">
      <c r="B30" s="12" t="s">
        <v>49</v>
      </c>
      <c r="C30" s="78" t="s">
        <v>50</v>
      </c>
      <c r="D30" s="78"/>
      <c r="E30" s="78"/>
      <c r="F30" s="78"/>
      <c r="G30" s="78"/>
      <c r="H30" s="78"/>
    </row>
    <row r="31" spans="2:113" ht="15" hidden="1" customHeight="1">
      <c r="B31" s="13"/>
      <c r="C31" s="78" t="s">
        <v>51</v>
      </c>
      <c r="D31" s="78"/>
      <c r="E31" s="78"/>
      <c r="F31" s="78"/>
      <c r="G31" s="78"/>
      <c r="H31" s="78"/>
    </row>
    <row r="32" spans="2:113" ht="15" hidden="1" customHeight="1">
      <c r="B32" s="13"/>
      <c r="C32" s="78" t="s">
        <v>52</v>
      </c>
      <c r="D32" s="78"/>
      <c r="E32" s="78"/>
      <c r="F32" s="78"/>
      <c r="G32" s="78"/>
      <c r="H32" s="78"/>
    </row>
    <row r="33" spans="2:104" ht="15" hidden="1" customHeight="1">
      <c r="B33" s="13"/>
      <c r="C33" s="78" t="s">
        <v>53</v>
      </c>
      <c r="D33" s="78"/>
      <c r="E33" s="78"/>
      <c r="F33" s="78"/>
      <c r="G33" s="78"/>
      <c r="H33" s="78"/>
    </row>
    <row r="34" spans="2:104" ht="15" hidden="1" customHeight="1">
      <c r="B34" s="13"/>
      <c r="C34" s="78"/>
      <c r="D34" s="78"/>
      <c r="E34" s="78"/>
      <c r="F34" s="78"/>
      <c r="G34" s="78"/>
      <c r="H34" s="78"/>
    </row>
    <row r="35" spans="2:104" ht="15.75" hidden="1" customHeight="1">
      <c r="C35" s="78" t="s">
        <v>54</v>
      </c>
      <c r="D35" s="78"/>
      <c r="E35" s="78"/>
      <c r="F35" s="78"/>
      <c r="G35" s="78"/>
      <c r="H35" s="78"/>
    </row>
    <row r="36" spans="2:104" ht="15" hidden="1" customHeight="1">
      <c r="C36" s="78"/>
      <c r="D36" s="78"/>
      <c r="E36" s="78"/>
      <c r="F36" s="78"/>
      <c r="G36" s="78"/>
      <c r="H36" s="78"/>
    </row>
    <row r="37" spans="2:104">
      <c r="B37" s="195"/>
      <c r="C37" s="193" t="s">
        <v>1761</v>
      </c>
      <c r="D37" s="193"/>
      <c r="E37" s="196" t="b">
        <v>0</v>
      </c>
      <c r="F37" s="196" t="b">
        <v>0</v>
      </c>
      <c r="G37" s="196" t="b">
        <v>0</v>
      </c>
      <c r="H37" s="196" t="b">
        <v>0</v>
      </c>
      <c r="I37" s="196" t="b">
        <v>0</v>
      </c>
      <c r="J37" s="196" t="b">
        <v>0</v>
      </c>
      <c r="K37" s="196" t="b">
        <v>0</v>
      </c>
      <c r="L37" s="196" t="b">
        <v>0</v>
      </c>
      <c r="M37" s="196" t="b">
        <v>0</v>
      </c>
      <c r="N37" s="196" t="b">
        <v>0</v>
      </c>
      <c r="O37" s="196" t="b">
        <v>0</v>
      </c>
      <c r="P37" s="196" t="b">
        <v>0</v>
      </c>
      <c r="Q37" s="196" t="b">
        <v>0</v>
      </c>
      <c r="R37" s="196" t="b">
        <v>0</v>
      </c>
      <c r="S37" s="196" t="b">
        <v>0</v>
      </c>
      <c r="T37" s="196" t="b">
        <v>0</v>
      </c>
      <c r="U37" s="196" t="b">
        <v>0</v>
      </c>
      <c r="V37" s="196" t="b">
        <v>0</v>
      </c>
      <c r="W37" s="196" t="b">
        <v>0</v>
      </c>
      <c r="X37" s="196" t="b">
        <v>0</v>
      </c>
      <c r="Y37" s="196" t="b">
        <v>0</v>
      </c>
      <c r="Z37" s="196" t="b">
        <v>0</v>
      </c>
      <c r="AA37" s="196" t="b">
        <v>0</v>
      </c>
      <c r="AB37" s="196" t="b">
        <v>0</v>
      </c>
      <c r="AC37" s="196" t="b">
        <v>0</v>
      </c>
      <c r="AD37" s="196" t="b">
        <v>0</v>
      </c>
      <c r="AE37" s="196" t="b">
        <v>0</v>
      </c>
      <c r="AF37" s="196" t="b">
        <v>0</v>
      </c>
      <c r="AG37" s="196" t="b">
        <v>0</v>
      </c>
      <c r="AH37" s="196" t="b">
        <v>0</v>
      </c>
      <c r="AI37" s="196" t="b">
        <v>0</v>
      </c>
      <c r="AJ37" s="196" t="b">
        <v>0</v>
      </c>
      <c r="AK37" s="196" t="b">
        <v>0</v>
      </c>
      <c r="AL37" s="196" t="b">
        <v>0</v>
      </c>
      <c r="AM37" s="196" t="b">
        <v>0</v>
      </c>
      <c r="AN37" s="196" t="b">
        <v>0</v>
      </c>
      <c r="AO37" s="196" t="b">
        <v>0</v>
      </c>
      <c r="AP37" s="196" t="b">
        <v>0</v>
      </c>
      <c r="AQ37" s="196" t="b">
        <v>0</v>
      </c>
      <c r="AR37" s="196" t="b">
        <v>0</v>
      </c>
      <c r="AS37" s="196" t="b">
        <v>0</v>
      </c>
      <c r="AT37" s="196" t="b">
        <v>0</v>
      </c>
      <c r="AU37" s="196" t="b">
        <v>0</v>
      </c>
      <c r="AV37" s="196" t="b">
        <v>0</v>
      </c>
      <c r="AW37" s="196" t="b">
        <v>0</v>
      </c>
      <c r="AX37" s="196" t="b">
        <v>0</v>
      </c>
      <c r="AY37" s="196" t="b">
        <v>0</v>
      </c>
      <c r="AZ37" s="196" t="b">
        <v>0</v>
      </c>
      <c r="BA37" s="196" t="b">
        <v>0</v>
      </c>
      <c r="BB37" s="196" t="b">
        <v>0</v>
      </c>
      <c r="BC37" s="196" t="b">
        <v>0</v>
      </c>
      <c r="BD37" s="196" t="b">
        <v>0</v>
      </c>
      <c r="BE37" s="196" t="b">
        <v>0</v>
      </c>
      <c r="BF37" s="196" t="b">
        <v>0</v>
      </c>
      <c r="BG37" s="196" t="b">
        <v>0</v>
      </c>
      <c r="BH37" s="196" t="b">
        <v>0</v>
      </c>
      <c r="BI37" s="196" t="b">
        <v>0</v>
      </c>
      <c r="BJ37" s="196" t="b">
        <v>0</v>
      </c>
      <c r="BK37" s="196" t="b">
        <v>0</v>
      </c>
      <c r="BL37" s="196" t="b">
        <v>0</v>
      </c>
      <c r="BM37" s="196" t="b">
        <v>0</v>
      </c>
      <c r="BN37" s="196" t="b">
        <v>0</v>
      </c>
      <c r="BO37" s="196" t="b">
        <v>0</v>
      </c>
      <c r="BP37" s="196" t="b">
        <v>0</v>
      </c>
      <c r="BQ37" s="196" t="b">
        <v>0</v>
      </c>
      <c r="BR37" s="196" t="b">
        <v>0</v>
      </c>
      <c r="BS37" s="196" t="b">
        <v>0</v>
      </c>
      <c r="BT37" s="196" t="b">
        <v>0</v>
      </c>
      <c r="BU37" s="196" t="b">
        <v>0</v>
      </c>
      <c r="BV37" s="196" t="b">
        <v>0</v>
      </c>
      <c r="BW37" s="196" t="b">
        <v>0</v>
      </c>
      <c r="BX37" s="196" t="b">
        <v>0</v>
      </c>
      <c r="BY37" s="196" t="b">
        <v>0</v>
      </c>
      <c r="BZ37" s="196" t="b">
        <v>0</v>
      </c>
      <c r="CA37" s="196" t="b">
        <v>0</v>
      </c>
      <c r="CB37" s="196" t="b">
        <v>0</v>
      </c>
      <c r="CC37" s="196" t="b">
        <v>0</v>
      </c>
      <c r="CD37" s="196" t="b">
        <v>0</v>
      </c>
      <c r="CE37" s="196" t="b">
        <v>0</v>
      </c>
      <c r="CF37" s="196" t="b">
        <v>0</v>
      </c>
      <c r="CG37" s="196" t="b">
        <v>0</v>
      </c>
      <c r="CH37" s="196" t="b">
        <v>0</v>
      </c>
      <c r="CI37" s="196" t="b">
        <v>0</v>
      </c>
      <c r="CJ37" s="196" t="b">
        <v>0</v>
      </c>
      <c r="CK37" s="196" t="b">
        <v>0</v>
      </c>
      <c r="CL37" s="196" t="b">
        <v>0</v>
      </c>
      <c r="CM37" s="196" t="b">
        <v>0</v>
      </c>
      <c r="CN37" s="196" t="b">
        <v>0</v>
      </c>
      <c r="CO37" s="196" t="b">
        <v>0</v>
      </c>
      <c r="CP37" s="196" t="b">
        <v>0</v>
      </c>
      <c r="CQ37" s="196" t="b">
        <v>0</v>
      </c>
      <c r="CR37" s="196" t="b">
        <v>0</v>
      </c>
      <c r="CS37" s="196" t="b">
        <v>0</v>
      </c>
      <c r="CT37" s="196" t="b">
        <v>0</v>
      </c>
      <c r="CU37" s="196" t="b">
        <v>0</v>
      </c>
      <c r="CV37" s="196" t="b">
        <v>0</v>
      </c>
      <c r="CW37" s="196" t="b">
        <v>0</v>
      </c>
      <c r="CX37" s="196" t="b">
        <v>0</v>
      </c>
      <c r="CY37" s="196" t="b">
        <v>0</v>
      </c>
      <c r="CZ37" s="196" t="b">
        <v>0</v>
      </c>
    </row>
    <row r="38" spans="2:104">
      <c r="C38" s="193" t="s">
        <v>1762</v>
      </c>
      <c r="D38" s="193"/>
      <c r="E38" s="196" t="b">
        <v>0</v>
      </c>
      <c r="F38" s="196" t="b">
        <v>0</v>
      </c>
      <c r="G38" s="196" t="b">
        <v>0</v>
      </c>
      <c r="H38" s="196" t="b">
        <v>0</v>
      </c>
      <c r="I38" s="196" t="b">
        <v>0</v>
      </c>
      <c r="J38" s="196" t="b">
        <v>0</v>
      </c>
      <c r="K38" s="196" t="b">
        <v>0</v>
      </c>
      <c r="L38" s="196" t="b">
        <v>0</v>
      </c>
      <c r="M38" s="196" t="b">
        <v>0</v>
      </c>
      <c r="N38" s="196" t="b">
        <v>0</v>
      </c>
      <c r="O38" s="196" t="b">
        <v>0</v>
      </c>
      <c r="P38" s="196" t="b">
        <v>0</v>
      </c>
      <c r="Q38" s="196" t="b">
        <v>0</v>
      </c>
      <c r="R38" s="196" t="b">
        <v>0</v>
      </c>
      <c r="S38" s="196" t="b">
        <v>0</v>
      </c>
      <c r="T38" s="196" t="b">
        <v>0</v>
      </c>
      <c r="U38" s="196" t="b">
        <v>0</v>
      </c>
      <c r="V38" s="196" t="b">
        <v>0</v>
      </c>
      <c r="W38" s="196" t="b">
        <v>0</v>
      </c>
      <c r="X38" s="196" t="b">
        <v>0</v>
      </c>
      <c r="Y38" s="196" t="b">
        <v>0</v>
      </c>
      <c r="Z38" s="196" t="b">
        <v>0</v>
      </c>
      <c r="AA38" s="196" t="b">
        <v>0</v>
      </c>
      <c r="AB38" s="196" t="b">
        <v>0</v>
      </c>
      <c r="AC38" s="196" t="b">
        <v>0</v>
      </c>
      <c r="AD38" s="196" t="b">
        <v>0</v>
      </c>
      <c r="AE38" s="196" t="b">
        <v>0</v>
      </c>
      <c r="AF38" s="196" t="b">
        <v>0</v>
      </c>
      <c r="AG38" s="196" t="b">
        <v>0</v>
      </c>
      <c r="AH38" s="196" t="b">
        <v>0</v>
      </c>
      <c r="AI38" s="196" t="b">
        <v>0</v>
      </c>
      <c r="AJ38" s="196" t="b">
        <v>0</v>
      </c>
      <c r="AK38" s="196" t="b">
        <v>0</v>
      </c>
      <c r="AL38" s="196" t="b">
        <v>0</v>
      </c>
      <c r="AM38" s="196" t="b">
        <v>0</v>
      </c>
      <c r="AN38" s="196" t="b">
        <v>0</v>
      </c>
      <c r="AO38" s="196" t="b">
        <v>0</v>
      </c>
      <c r="AP38" s="196" t="b">
        <v>0</v>
      </c>
      <c r="AQ38" s="196" t="b">
        <v>0</v>
      </c>
      <c r="AR38" s="196" t="b">
        <v>0</v>
      </c>
      <c r="AS38" s="196" t="b">
        <v>0</v>
      </c>
      <c r="AT38" s="196" t="b">
        <v>0</v>
      </c>
      <c r="AU38" s="196" t="b">
        <v>0</v>
      </c>
      <c r="AV38" s="196" t="b">
        <v>0</v>
      </c>
      <c r="AW38" s="196" t="b">
        <v>0</v>
      </c>
      <c r="AX38" s="196" t="b">
        <v>0</v>
      </c>
      <c r="AY38" s="196" t="b">
        <v>0</v>
      </c>
      <c r="AZ38" s="196" t="b">
        <v>0</v>
      </c>
      <c r="BA38" s="196" t="b">
        <v>0</v>
      </c>
      <c r="BB38" s="196" t="b">
        <v>0</v>
      </c>
      <c r="BC38" s="196" t="b">
        <v>0</v>
      </c>
      <c r="BD38" s="196" t="b">
        <v>0</v>
      </c>
      <c r="BE38" s="196" t="b">
        <v>0</v>
      </c>
      <c r="BF38" s="196" t="b">
        <v>0</v>
      </c>
      <c r="BG38" s="196" t="b">
        <v>0</v>
      </c>
      <c r="BH38" s="196" t="b">
        <v>0</v>
      </c>
      <c r="BI38" s="196" t="b">
        <v>0</v>
      </c>
      <c r="BJ38" s="196" t="b">
        <v>0</v>
      </c>
      <c r="BK38" s="196" t="b">
        <v>0</v>
      </c>
      <c r="BL38" s="196" t="b">
        <v>0</v>
      </c>
      <c r="BM38" s="196" t="b">
        <v>0</v>
      </c>
      <c r="BN38" s="196" t="b">
        <v>0</v>
      </c>
      <c r="BO38" s="196" t="b">
        <v>0</v>
      </c>
      <c r="BP38" s="196" t="b">
        <v>0</v>
      </c>
      <c r="BQ38" s="196" t="b">
        <v>0</v>
      </c>
      <c r="BR38" s="196" t="b">
        <v>0</v>
      </c>
      <c r="BS38" s="196" t="b">
        <v>0</v>
      </c>
      <c r="BT38" s="196" t="b">
        <v>0</v>
      </c>
      <c r="BU38" s="196" t="b">
        <v>0</v>
      </c>
      <c r="BV38" s="196" t="b">
        <v>0</v>
      </c>
      <c r="BW38" s="196" t="b">
        <v>0</v>
      </c>
      <c r="BX38" s="196" t="b">
        <v>0</v>
      </c>
      <c r="BY38" s="196" t="b">
        <v>0</v>
      </c>
      <c r="BZ38" s="196" t="b">
        <v>0</v>
      </c>
      <c r="CA38" s="196" t="b">
        <v>0</v>
      </c>
      <c r="CB38" s="196" t="b">
        <v>0</v>
      </c>
      <c r="CC38" s="196" t="b">
        <v>0</v>
      </c>
      <c r="CD38" s="196" t="b">
        <v>0</v>
      </c>
      <c r="CE38" s="196" t="b">
        <v>0</v>
      </c>
      <c r="CF38" s="196" t="b">
        <v>0</v>
      </c>
      <c r="CG38" s="196" t="b">
        <v>0</v>
      </c>
      <c r="CH38" s="196" t="b">
        <v>0</v>
      </c>
      <c r="CI38" s="196" t="b">
        <v>0</v>
      </c>
      <c r="CJ38" s="196" t="b">
        <v>0</v>
      </c>
      <c r="CK38" s="196" t="b">
        <v>0</v>
      </c>
      <c r="CL38" s="196" t="b">
        <v>0</v>
      </c>
      <c r="CM38" s="196" t="b">
        <v>0</v>
      </c>
      <c r="CN38" s="196" t="b">
        <v>0</v>
      </c>
      <c r="CO38" s="196" t="b">
        <v>0</v>
      </c>
      <c r="CP38" s="196" t="b">
        <v>0</v>
      </c>
      <c r="CQ38" s="196" t="b">
        <v>0</v>
      </c>
      <c r="CR38" s="196" t="b">
        <v>0</v>
      </c>
      <c r="CS38" s="196" t="b">
        <v>0</v>
      </c>
      <c r="CT38" s="196" t="b">
        <v>0</v>
      </c>
      <c r="CU38" s="196" t="b">
        <v>0</v>
      </c>
      <c r="CV38" s="196" t="b">
        <v>0</v>
      </c>
      <c r="CW38" s="196" t="b">
        <v>0</v>
      </c>
      <c r="CX38" s="196" t="b">
        <v>0</v>
      </c>
      <c r="CY38" s="196" t="b">
        <v>0</v>
      </c>
      <c r="CZ38" s="196" t="b">
        <v>0</v>
      </c>
    </row>
    <row r="39" spans="2:104">
      <c r="C39" s="193" t="s">
        <v>1763</v>
      </c>
      <c r="D39" s="193"/>
      <c r="E39" s="196" t="b">
        <v>0</v>
      </c>
      <c r="F39" s="196" t="b">
        <v>0</v>
      </c>
      <c r="G39" s="196" t="b">
        <v>0</v>
      </c>
      <c r="H39" s="196" t="b">
        <v>0</v>
      </c>
      <c r="I39" s="196" t="b">
        <v>0</v>
      </c>
      <c r="J39" s="196" t="b">
        <v>0</v>
      </c>
      <c r="K39" s="196" t="b">
        <v>0</v>
      </c>
      <c r="L39" s="196" t="b">
        <v>0</v>
      </c>
      <c r="M39" s="196" t="b">
        <v>0</v>
      </c>
      <c r="N39" s="196" t="b">
        <v>0</v>
      </c>
      <c r="O39" s="196" t="b">
        <v>0</v>
      </c>
      <c r="P39" s="196" t="b">
        <v>0</v>
      </c>
      <c r="Q39" s="196" t="b">
        <v>0</v>
      </c>
      <c r="R39" s="196" t="b">
        <v>0</v>
      </c>
      <c r="S39" s="196" t="b">
        <v>0</v>
      </c>
      <c r="T39" s="196" t="b">
        <v>0</v>
      </c>
      <c r="U39" s="196" t="b">
        <v>0</v>
      </c>
      <c r="V39" s="196" t="b">
        <v>0</v>
      </c>
      <c r="W39" s="196" t="b">
        <v>0</v>
      </c>
      <c r="X39" s="196" t="b">
        <v>0</v>
      </c>
      <c r="Y39" s="196" t="b">
        <v>0</v>
      </c>
      <c r="Z39" s="196" t="b">
        <v>0</v>
      </c>
      <c r="AA39" s="196" t="b">
        <v>0</v>
      </c>
      <c r="AB39" s="196" t="b">
        <v>0</v>
      </c>
      <c r="AC39" s="196" t="b">
        <v>0</v>
      </c>
      <c r="AD39" s="196" t="b">
        <v>0</v>
      </c>
      <c r="AE39" s="196" t="b">
        <v>0</v>
      </c>
      <c r="AF39" s="196" t="b">
        <v>0</v>
      </c>
      <c r="AG39" s="196" t="b">
        <v>0</v>
      </c>
      <c r="AH39" s="196" t="b">
        <v>0</v>
      </c>
      <c r="AI39" s="196" t="b">
        <v>0</v>
      </c>
      <c r="AJ39" s="196" t="b">
        <v>0</v>
      </c>
      <c r="AK39" s="196" t="b">
        <v>0</v>
      </c>
      <c r="AL39" s="196" t="b">
        <v>0</v>
      </c>
      <c r="AM39" s="196" t="b">
        <v>0</v>
      </c>
      <c r="AN39" s="196" t="b">
        <v>0</v>
      </c>
      <c r="AO39" s="196" t="b">
        <v>0</v>
      </c>
      <c r="AP39" s="196" t="b">
        <v>0</v>
      </c>
      <c r="AQ39" s="196" t="b">
        <v>0</v>
      </c>
      <c r="AR39" s="196" t="b">
        <v>0</v>
      </c>
      <c r="AS39" s="196" t="b">
        <v>0</v>
      </c>
      <c r="AT39" s="196" t="b">
        <v>0</v>
      </c>
      <c r="AU39" s="196" t="b">
        <v>0</v>
      </c>
      <c r="AV39" s="196" t="b">
        <v>0</v>
      </c>
      <c r="AW39" s="196" t="b">
        <v>0</v>
      </c>
      <c r="AX39" s="196" t="b">
        <v>0</v>
      </c>
      <c r="AY39" s="196" t="b">
        <v>0</v>
      </c>
      <c r="AZ39" s="196" t="b">
        <v>0</v>
      </c>
      <c r="BA39" s="196" t="b">
        <v>0</v>
      </c>
      <c r="BB39" s="196" t="b">
        <v>0</v>
      </c>
      <c r="BC39" s="196" t="b">
        <v>0</v>
      </c>
      <c r="BD39" s="196" t="b">
        <v>0</v>
      </c>
      <c r="BE39" s="196" t="b">
        <v>0</v>
      </c>
      <c r="BF39" s="196" t="b">
        <v>0</v>
      </c>
      <c r="BG39" s="196" t="b">
        <v>0</v>
      </c>
      <c r="BH39" s="196" t="b">
        <v>0</v>
      </c>
      <c r="BI39" s="196" t="b">
        <v>0</v>
      </c>
      <c r="BJ39" s="196" t="b">
        <v>0</v>
      </c>
      <c r="BK39" s="196" t="b">
        <v>0</v>
      </c>
      <c r="BL39" s="196" t="b">
        <v>0</v>
      </c>
      <c r="BM39" s="196" t="b">
        <v>0</v>
      </c>
      <c r="BN39" s="196" t="b">
        <v>0</v>
      </c>
      <c r="BO39" s="196" t="b">
        <v>0</v>
      </c>
      <c r="BP39" s="196" t="b">
        <v>0</v>
      </c>
      <c r="BQ39" s="196" t="b">
        <v>0</v>
      </c>
      <c r="BR39" s="196" t="b">
        <v>0</v>
      </c>
      <c r="BS39" s="196" t="b">
        <v>0</v>
      </c>
      <c r="BT39" s="196" t="b">
        <v>0</v>
      </c>
      <c r="BU39" s="196" t="b">
        <v>0</v>
      </c>
      <c r="BV39" s="196" t="b">
        <v>0</v>
      </c>
      <c r="BW39" s="196" t="b">
        <v>0</v>
      </c>
      <c r="BX39" s="196" t="b">
        <v>0</v>
      </c>
      <c r="BY39" s="196" t="b">
        <v>0</v>
      </c>
      <c r="BZ39" s="196" t="b">
        <v>0</v>
      </c>
      <c r="CA39" s="196" t="b">
        <v>0</v>
      </c>
      <c r="CB39" s="196" t="b">
        <v>0</v>
      </c>
      <c r="CC39" s="196" t="b">
        <v>0</v>
      </c>
      <c r="CD39" s="196" t="b">
        <v>0</v>
      </c>
      <c r="CE39" s="196" t="b">
        <v>0</v>
      </c>
      <c r="CF39" s="196" t="b">
        <v>0</v>
      </c>
      <c r="CG39" s="196" t="b">
        <v>0</v>
      </c>
      <c r="CH39" s="196" t="b">
        <v>0</v>
      </c>
      <c r="CI39" s="196" t="b">
        <v>0</v>
      </c>
      <c r="CJ39" s="196" t="b">
        <v>0</v>
      </c>
      <c r="CK39" s="196" t="b">
        <v>0</v>
      </c>
      <c r="CL39" s="196" t="b">
        <v>0</v>
      </c>
      <c r="CM39" s="196" t="b">
        <v>0</v>
      </c>
      <c r="CN39" s="196" t="b">
        <v>0</v>
      </c>
      <c r="CO39" s="196" t="b">
        <v>0</v>
      </c>
      <c r="CP39" s="196" t="b">
        <v>0</v>
      </c>
      <c r="CQ39" s="196" t="b">
        <v>0</v>
      </c>
      <c r="CR39" s="196" t="b">
        <v>0</v>
      </c>
      <c r="CS39" s="196" t="b">
        <v>0</v>
      </c>
      <c r="CT39" s="196" t="b">
        <v>0</v>
      </c>
      <c r="CU39" s="196" t="b">
        <v>0</v>
      </c>
      <c r="CV39" s="196" t="b">
        <v>0</v>
      </c>
      <c r="CW39" s="196" t="b">
        <v>0</v>
      </c>
      <c r="CX39" s="196" t="b">
        <v>0</v>
      </c>
      <c r="CY39" s="196" t="b">
        <v>0</v>
      </c>
      <c r="CZ39" s="196" t="b">
        <v>0</v>
      </c>
    </row>
    <row r="40" spans="2:104">
      <c r="C40" s="193" t="s">
        <v>1764</v>
      </c>
      <c r="D40" s="193"/>
      <c r="E40" s="196" t="b">
        <v>0</v>
      </c>
      <c r="F40" s="196" t="b">
        <v>0</v>
      </c>
      <c r="G40" s="196" t="b">
        <v>0</v>
      </c>
      <c r="H40" s="196" t="b">
        <v>0</v>
      </c>
      <c r="I40" s="196" t="b">
        <v>0</v>
      </c>
      <c r="J40" s="196" t="b">
        <v>0</v>
      </c>
      <c r="K40" s="196" t="b">
        <v>0</v>
      </c>
      <c r="L40" s="196" t="b">
        <v>0</v>
      </c>
      <c r="M40" s="196" t="b">
        <v>0</v>
      </c>
      <c r="N40" s="196" t="b">
        <v>0</v>
      </c>
      <c r="O40" s="196" t="b">
        <v>0</v>
      </c>
      <c r="P40" s="196" t="b">
        <v>0</v>
      </c>
      <c r="Q40" s="196" t="b">
        <v>0</v>
      </c>
      <c r="R40" s="196" t="b">
        <v>0</v>
      </c>
      <c r="S40" s="196" t="b">
        <v>0</v>
      </c>
      <c r="T40" s="196" t="b">
        <v>0</v>
      </c>
      <c r="U40" s="196" t="b">
        <v>0</v>
      </c>
      <c r="V40" s="196" t="b">
        <v>0</v>
      </c>
      <c r="W40" s="196" t="b">
        <v>0</v>
      </c>
      <c r="X40" s="196" t="b">
        <v>0</v>
      </c>
      <c r="Y40" s="196" t="b">
        <v>0</v>
      </c>
      <c r="Z40" s="196" t="b">
        <v>0</v>
      </c>
      <c r="AA40" s="196" t="b">
        <v>0</v>
      </c>
      <c r="AB40" s="196" t="b">
        <v>0</v>
      </c>
      <c r="AC40" s="196" t="b">
        <v>0</v>
      </c>
      <c r="AD40" s="196" t="b">
        <v>0</v>
      </c>
      <c r="AE40" s="196" t="b">
        <v>0</v>
      </c>
      <c r="AF40" s="196" t="b">
        <v>0</v>
      </c>
      <c r="AG40" s="196" t="b">
        <v>0</v>
      </c>
      <c r="AH40" s="196" t="b">
        <v>0</v>
      </c>
      <c r="AI40" s="196" t="b">
        <v>0</v>
      </c>
      <c r="AJ40" s="196" t="b">
        <v>0</v>
      </c>
      <c r="AK40" s="196" t="b">
        <v>0</v>
      </c>
      <c r="AL40" s="196" t="b">
        <v>0</v>
      </c>
      <c r="AM40" s="196" t="b">
        <v>0</v>
      </c>
      <c r="AN40" s="196" t="b">
        <v>0</v>
      </c>
      <c r="AO40" s="196" t="b">
        <v>0</v>
      </c>
      <c r="AP40" s="196" t="b">
        <v>0</v>
      </c>
      <c r="AQ40" s="196" t="b">
        <v>0</v>
      </c>
      <c r="AR40" s="196" t="b">
        <v>0</v>
      </c>
      <c r="AS40" s="196" t="b">
        <v>0</v>
      </c>
      <c r="AT40" s="196" t="b">
        <v>0</v>
      </c>
      <c r="AU40" s="196" t="b">
        <v>0</v>
      </c>
      <c r="AV40" s="196" t="b">
        <v>0</v>
      </c>
      <c r="AW40" s="196" t="b">
        <v>0</v>
      </c>
      <c r="AX40" s="196" t="b">
        <v>0</v>
      </c>
      <c r="AY40" s="196" t="b">
        <v>0</v>
      </c>
      <c r="AZ40" s="196" t="b">
        <v>0</v>
      </c>
      <c r="BA40" s="196" t="b">
        <v>0</v>
      </c>
      <c r="BB40" s="196" t="b">
        <v>0</v>
      </c>
      <c r="BC40" s="196" t="b">
        <v>0</v>
      </c>
      <c r="BD40" s="196" t="b">
        <v>0</v>
      </c>
      <c r="BE40" s="196" t="b">
        <v>0</v>
      </c>
      <c r="BF40" s="196" t="b">
        <v>0</v>
      </c>
      <c r="BG40" s="196" t="b">
        <v>0</v>
      </c>
      <c r="BH40" s="196" t="b">
        <v>0</v>
      </c>
      <c r="BI40" s="196" t="b">
        <v>0</v>
      </c>
      <c r="BJ40" s="196" t="b">
        <v>0</v>
      </c>
      <c r="BK40" s="196" t="b">
        <v>0</v>
      </c>
      <c r="BL40" s="196" t="b">
        <v>0</v>
      </c>
      <c r="BM40" s="196" t="b">
        <v>0</v>
      </c>
      <c r="BN40" s="196" t="b">
        <v>0</v>
      </c>
      <c r="BO40" s="196" t="b">
        <v>0</v>
      </c>
      <c r="BP40" s="196" t="b">
        <v>0</v>
      </c>
      <c r="BQ40" s="196" t="b">
        <v>0</v>
      </c>
      <c r="BR40" s="196" t="b">
        <v>0</v>
      </c>
      <c r="BS40" s="196" t="b">
        <v>0</v>
      </c>
      <c r="BT40" s="196" t="b">
        <v>0</v>
      </c>
      <c r="BU40" s="196" t="b">
        <v>0</v>
      </c>
      <c r="BV40" s="196" t="b">
        <v>0</v>
      </c>
      <c r="BW40" s="196" t="b">
        <v>0</v>
      </c>
      <c r="BX40" s="196" t="b">
        <v>0</v>
      </c>
      <c r="BY40" s="196" t="b">
        <v>0</v>
      </c>
      <c r="BZ40" s="196" t="b">
        <v>0</v>
      </c>
      <c r="CA40" s="196" t="b">
        <v>0</v>
      </c>
      <c r="CB40" s="196" t="b">
        <v>0</v>
      </c>
      <c r="CC40" s="196" t="b">
        <v>0</v>
      </c>
      <c r="CD40" s="196" t="b">
        <v>0</v>
      </c>
      <c r="CE40" s="196" t="b">
        <v>0</v>
      </c>
      <c r="CF40" s="196" t="b">
        <v>0</v>
      </c>
      <c r="CG40" s="196" t="b">
        <v>0</v>
      </c>
      <c r="CH40" s="196" t="b">
        <v>0</v>
      </c>
      <c r="CI40" s="196" t="b">
        <v>0</v>
      </c>
      <c r="CJ40" s="196" t="b">
        <v>0</v>
      </c>
      <c r="CK40" s="196" t="b">
        <v>0</v>
      </c>
      <c r="CL40" s="196" t="b">
        <v>0</v>
      </c>
      <c r="CM40" s="196" t="b">
        <v>0</v>
      </c>
      <c r="CN40" s="196" t="b">
        <v>0</v>
      </c>
      <c r="CO40" s="196" t="b">
        <v>0</v>
      </c>
      <c r="CP40" s="196" t="b">
        <v>0</v>
      </c>
      <c r="CQ40" s="196" t="b">
        <v>0</v>
      </c>
      <c r="CR40" s="196" t="b">
        <v>0</v>
      </c>
      <c r="CS40" s="196" t="b">
        <v>0</v>
      </c>
      <c r="CT40" s="196" t="b">
        <v>0</v>
      </c>
      <c r="CU40" s="196" t="b">
        <v>0</v>
      </c>
      <c r="CV40" s="196" t="b">
        <v>0</v>
      </c>
      <c r="CW40" s="196" t="b">
        <v>0</v>
      </c>
      <c r="CX40" s="196" t="b">
        <v>0</v>
      </c>
      <c r="CY40" s="196" t="b">
        <v>0</v>
      </c>
      <c r="CZ40" s="196" t="b">
        <v>0</v>
      </c>
    </row>
    <row r="41" spans="2:104">
      <c r="C41" s="193" t="s">
        <v>1765</v>
      </c>
      <c r="D41" s="193"/>
      <c r="E41" s="196" t="b">
        <v>0</v>
      </c>
      <c r="F41" s="196" t="b">
        <v>0</v>
      </c>
      <c r="G41" s="196" t="b">
        <v>0</v>
      </c>
      <c r="H41" s="196" t="b">
        <v>0</v>
      </c>
      <c r="I41" s="196" t="b">
        <v>0</v>
      </c>
      <c r="J41" s="196" t="b">
        <v>0</v>
      </c>
      <c r="K41" s="196" t="b">
        <v>0</v>
      </c>
      <c r="L41" s="196" t="b">
        <v>0</v>
      </c>
      <c r="M41" s="196" t="b">
        <v>0</v>
      </c>
      <c r="N41" s="196" t="b">
        <v>0</v>
      </c>
      <c r="O41" s="196" t="b">
        <v>0</v>
      </c>
      <c r="P41" s="196" t="b">
        <v>0</v>
      </c>
      <c r="Q41" s="196" t="b">
        <v>0</v>
      </c>
      <c r="R41" s="196" t="b">
        <v>0</v>
      </c>
      <c r="S41" s="196" t="b">
        <v>0</v>
      </c>
      <c r="T41" s="196" t="b">
        <v>0</v>
      </c>
      <c r="U41" s="196" t="b">
        <v>0</v>
      </c>
      <c r="V41" s="196" t="b">
        <v>0</v>
      </c>
      <c r="W41" s="196" t="b">
        <v>0</v>
      </c>
      <c r="X41" s="196" t="b">
        <v>0</v>
      </c>
      <c r="Y41" s="196" t="b">
        <v>0</v>
      </c>
      <c r="Z41" s="196" t="b">
        <v>0</v>
      </c>
      <c r="AA41" s="196" t="b">
        <v>0</v>
      </c>
      <c r="AB41" s="196" t="b">
        <v>0</v>
      </c>
      <c r="AC41" s="196" t="b">
        <v>0</v>
      </c>
      <c r="AD41" s="196" t="b">
        <v>0</v>
      </c>
      <c r="AE41" s="196" t="b">
        <v>0</v>
      </c>
      <c r="AF41" s="196" t="b">
        <v>0</v>
      </c>
      <c r="AG41" s="196" t="b">
        <v>0</v>
      </c>
      <c r="AH41" s="196" t="b">
        <v>0</v>
      </c>
      <c r="AI41" s="196" t="b">
        <v>0</v>
      </c>
      <c r="AJ41" s="196" t="b">
        <v>0</v>
      </c>
      <c r="AK41" s="196" t="b">
        <v>0</v>
      </c>
      <c r="AL41" s="196" t="b">
        <v>0</v>
      </c>
      <c r="AM41" s="196" t="b">
        <v>0</v>
      </c>
      <c r="AN41" s="196" t="b">
        <v>0</v>
      </c>
      <c r="AO41" s="196" t="b">
        <v>0</v>
      </c>
      <c r="AP41" s="196" t="b">
        <v>0</v>
      </c>
      <c r="AQ41" s="196" t="b">
        <v>0</v>
      </c>
      <c r="AR41" s="196" t="b">
        <v>0</v>
      </c>
      <c r="AS41" s="196" t="b">
        <v>0</v>
      </c>
      <c r="AT41" s="196" t="b">
        <v>0</v>
      </c>
      <c r="AU41" s="196" t="b">
        <v>0</v>
      </c>
      <c r="AV41" s="196" t="b">
        <v>0</v>
      </c>
      <c r="AW41" s="196" t="b">
        <v>0</v>
      </c>
      <c r="AX41" s="196" t="b">
        <v>0</v>
      </c>
      <c r="AY41" s="196" t="b">
        <v>0</v>
      </c>
      <c r="AZ41" s="196" t="b">
        <v>0</v>
      </c>
      <c r="BA41" s="196" t="b">
        <v>0</v>
      </c>
      <c r="BB41" s="196" t="b">
        <v>0</v>
      </c>
      <c r="BC41" s="196" t="b">
        <v>0</v>
      </c>
      <c r="BD41" s="196" t="b">
        <v>0</v>
      </c>
      <c r="BE41" s="196" t="b">
        <v>0</v>
      </c>
      <c r="BF41" s="196" t="b">
        <v>0</v>
      </c>
      <c r="BG41" s="196" t="b">
        <v>0</v>
      </c>
      <c r="BH41" s="196" t="b">
        <v>0</v>
      </c>
      <c r="BI41" s="196" t="b">
        <v>0</v>
      </c>
      <c r="BJ41" s="196" t="b">
        <v>0</v>
      </c>
      <c r="BK41" s="196" t="b">
        <v>0</v>
      </c>
      <c r="BL41" s="196" t="b">
        <v>0</v>
      </c>
      <c r="BM41" s="196" t="b">
        <v>0</v>
      </c>
      <c r="BN41" s="196" t="b">
        <v>0</v>
      </c>
      <c r="BO41" s="196" t="b">
        <v>0</v>
      </c>
      <c r="BP41" s="196" t="b">
        <v>0</v>
      </c>
      <c r="BQ41" s="196" t="b">
        <v>0</v>
      </c>
      <c r="BR41" s="196" t="b">
        <v>0</v>
      </c>
      <c r="BS41" s="196" t="b">
        <v>0</v>
      </c>
      <c r="BT41" s="196" t="b">
        <v>0</v>
      </c>
      <c r="BU41" s="196" t="b">
        <v>0</v>
      </c>
      <c r="BV41" s="196" t="b">
        <v>0</v>
      </c>
      <c r="BW41" s="196" t="b">
        <v>0</v>
      </c>
      <c r="BX41" s="196" t="b">
        <v>0</v>
      </c>
      <c r="BY41" s="196" t="b">
        <v>0</v>
      </c>
      <c r="BZ41" s="196" t="b">
        <v>0</v>
      </c>
      <c r="CA41" s="196" t="b">
        <v>0</v>
      </c>
      <c r="CB41" s="196" t="b">
        <v>0</v>
      </c>
      <c r="CC41" s="196" t="b">
        <v>0</v>
      </c>
      <c r="CD41" s="196" t="b">
        <v>0</v>
      </c>
      <c r="CE41" s="196" t="b">
        <v>0</v>
      </c>
      <c r="CF41" s="196" t="b">
        <v>0</v>
      </c>
      <c r="CG41" s="196" t="b">
        <v>0</v>
      </c>
      <c r="CH41" s="196" t="b">
        <v>0</v>
      </c>
      <c r="CI41" s="196" t="b">
        <v>0</v>
      </c>
      <c r="CJ41" s="196" t="b">
        <v>0</v>
      </c>
      <c r="CK41" s="196" t="b">
        <v>0</v>
      </c>
      <c r="CL41" s="196" t="b">
        <v>0</v>
      </c>
      <c r="CM41" s="196" t="b">
        <v>0</v>
      </c>
      <c r="CN41" s="196" t="b">
        <v>0</v>
      </c>
      <c r="CO41" s="196" t="b">
        <v>0</v>
      </c>
      <c r="CP41" s="196" t="b">
        <v>0</v>
      </c>
      <c r="CQ41" s="196" t="b">
        <v>0</v>
      </c>
      <c r="CR41" s="196" t="b">
        <v>0</v>
      </c>
      <c r="CS41" s="196" t="b">
        <v>0</v>
      </c>
      <c r="CT41" s="196" t="b">
        <v>0</v>
      </c>
      <c r="CU41" s="196" t="b">
        <v>0</v>
      </c>
      <c r="CV41" s="196" t="b">
        <v>0</v>
      </c>
      <c r="CW41" s="196" t="b">
        <v>0</v>
      </c>
      <c r="CX41" s="196" t="b">
        <v>0</v>
      </c>
      <c r="CY41" s="196" t="b">
        <v>0</v>
      </c>
      <c r="CZ41" s="196" t="b">
        <v>0</v>
      </c>
    </row>
    <row r="42" spans="2:104">
      <c r="C42" s="14"/>
    </row>
    <row r="43" spans="2:104">
      <c r="C43" s="14"/>
    </row>
    <row r="44" spans="2:104">
      <c r="C44" s="14"/>
    </row>
    <row r="45" spans="2:104">
      <c r="C45" s="14"/>
    </row>
  </sheetData>
  <mergeCells count="2">
    <mergeCell ref="A7:G7"/>
    <mergeCell ref="A8:G8"/>
  </mergeCells>
  <phoneticPr fontId="44" type="noConversion"/>
  <conditionalFormatting sqref="E15:CZ21 H22:DI22 I23:CZ24">
    <cfRule type="cellIs" dxfId="8" priority="2" operator="lessThan">
      <formula>0</formula>
    </cfRule>
  </conditionalFormatting>
  <conditionalFormatting sqref="I26:CZ27">
    <cfRule type="cellIs" dxfId="7" priority="1" operator="equal">
      <formula>0</formula>
    </cfRule>
  </conditionalFormatting>
  <dataValidations count="1">
    <dataValidation type="list" allowBlank="1" showInputMessage="1" showErrorMessage="1" sqref="E18:CZ18" xr:uid="{1154ABAD-CEEE-4796-A887-2A27429EC2A0}">
      <formula1>"ACT, NSW, NT, QLD, SA, TAS, VIC, WA"</formula1>
    </dataValidation>
  </dataValidations>
  <pageMargins left="0.7" right="0.7" top="0.75" bottom="0.75" header="0.3" footer="0.3"/>
  <ignoredErrors>
    <ignoredError sqref="E24:CZ27"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E8A8-7BBB-4226-9CFB-5A0C7A746729}">
  <sheetPr codeName="Sheet7">
    <tabColor rgb="FF003366"/>
  </sheetPr>
  <dimension ref="A1:H32"/>
  <sheetViews>
    <sheetView showGridLines="0" showRowColHeaders="0" zoomScaleNormal="100" workbookViewId="0"/>
  </sheetViews>
  <sheetFormatPr defaultRowHeight="15"/>
  <cols>
    <col min="2" max="2" width="12" customWidth="1"/>
    <col min="3" max="3" width="18.7109375" customWidth="1"/>
    <col min="4" max="4" width="15.42578125" bestFit="1" customWidth="1"/>
    <col min="5" max="5" width="20.85546875" customWidth="1"/>
    <col min="6" max="6" width="20.140625" customWidth="1"/>
    <col min="7" max="7" width="20.85546875" customWidth="1"/>
    <col min="8" max="8" width="23.140625" customWidth="1"/>
  </cols>
  <sheetData>
    <row r="1" spans="1:8">
      <c r="E1" s="1"/>
      <c r="F1" s="1"/>
      <c r="G1" s="1"/>
      <c r="H1" s="1"/>
    </row>
    <row r="2" spans="1:8" ht="15.75">
      <c r="B2" s="5"/>
      <c r="C2" s="5"/>
      <c r="D2" s="5"/>
      <c r="E2" s="2"/>
      <c r="F2" s="2"/>
      <c r="G2" s="2"/>
      <c r="H2" s="2"/>
    </row>
    <row r="3" spans="1:8" ht="15.75">
      <c r="B3" s="5"/>
      <c r="C3" s="5"/>
      <c r="D3" s="5"/>
      <c r="E3" s="2"/>
      <c r="F3" s="2"/>
      <c r="G3" s="186" t="s">
        <v>3</v>
      </c>
      <c r="H3" s="2"/>
    </row>
    <row r="4" spans="1:8" ht="15.75">
      <c r="B4" s="5"/>
      <c r="C4" s="5"/>
      <c r="D4" s="5"/>
      <c r="E4" s="2"/>
      <c r="F4" s="2"/>
      <c r="G4" s="187" t="s">
        <v>4</v>
      </c>
      <c r="H4" s="2"/>
    </row>
    <row r="5" spans="1:8" ht="15.75">
      <c r="B5" s="5"/>
      <c r="C5" s="5"/>
      <c r="D5" s="5"/>
      <c r="E5" s="2"/>
      <c r="F5" s="2"/>
      <c r="G5" s="187" t="str">
        <f>"Email: "&amp;Parameters!$B$4</f>
        <v>Email: retirement.survey@stewartbrown.com.au</v>
      </c>
      <c r="H5" s="2"/>
    </row>
    <row r="6" spans="1:8" ht="15.75">
      <c r="A6" s="2"/>
      <c r="B6" s="2"/>
      <c r="C6" s="2"/>
      <c r="D6" s="2"/>
      <c r="E6" s="2"/>
      <c r="F6" s="2"/>
      <c r="G6" s="2"/>
      <c r="H6" s="2"/>
    </row>
    <row r="7" spans="1:8" ht="21.75">
      <c r="A7" s="259" t="str">
        <f>Parameters!$B$3</f>
        <v>Retirement Living Survey</v>
      </c>
      <c r="B7" s="259"/>
      <c r="C7" s="259"/>
      <c r="D7" s="259"/>
      <c r="E7" s="259"/>
      <c r="F7" s="259"/>
      <c r="G7" s="259"/>
      <c r="H7" s="259"/>
    </row>
    <row r="8" spans="1:8" ht="21.75">
      <c r="A8" s="259" t="str">
        <f>Parameters!E3&amp;" Timetable"</f>
        <v>Survey Timetable</v>
      </c>
      <c r="B8" s="259"/>
      <c r="C8" s="259"/>
      <c r="D8" s="259"/>
      <c r="E8" s="259"/>
      <c r="F8" s="259"/>
      <c r="G8" s="259"/>
      <c r="H8" s="259"/>
    </row>
    <row r="11" spans="1:8" ht="27.75">
      <c r="B11" s="240" t="str">
        <f>Parameters!$E$3&amp;" Timetable"</f>
        <v>Survey Timetable</v>
      </c>
      <c r="C11" s="238"/>
    </row>
    <row r="12" spans="1:8" ht="15.75" thickBot="1">
      <c r="B12" s="19"/>
    </row>
    <row r="13" spans="1:8" ht="45.75" thickBot="1">
      <c r="B13" s="214" t="s">
        <v>65</v>
      </c>
      <c r="C13" s="215" t="s">
        <v>66</v>
      </c>
      <c r="D13" s="216" t="s">
        <v>1731</v>
      </c>
      <c r="E13" s="216" t="s">
        <v>67</v>
      </c>
      <c r="F13" s="217" t="s">
        <v>68</v>
      </c>
    </row>
    <row r="14" spans="1:8">
      <c r="B14" s="261" t="s">
        <v>1732</v>
      </c>
      <c r="C14" s="266"/>
      <c r="D14" s="264" t="s">
        <v>1822</v>
      </c>
      <c r="E14" s="264" t="s">
        <v>1851</v>
      </c>
      <c r="F14" s="264" t="s">
        <v>1851</v>
      </c>
    </row>
    <row r="15" spans="1:8">
      <c r="B15" s="262"/>
      <c r="C15" s="262"/>
      <c r="D15" s="265"/>
      <c r="E15" s="265"/>
      <c r="F15" s="265"/>
    </row>
    <row r="16" spans="1:8" ht="15.75" thickBot="1">
      <c r="B16" s="263"/>
      <c r="C16" s="262"/>
      <c r="D16" s="265"/>
      <c r="E16" s="265"/>
      <c r="F16" s="265"/>
    </row>
    <row r="18" spans="2:8">
      <c r="B18" s="112"/>
      <c r="C18" s="110"/>
      <c r="D18" s="110"/>
      <c r="E18" s="110"/>
      <c r="F18" s="110"/>
      <c r="G18" s="110"/>
    </row>
    <row r="19" spans="2:8">
      <c r="C19" s="136"/>
    </row>
    <row r="21" spans="2:8">
      <c r="C21" s="136"/>
    </row>
    <row r="32" spans="2:8" ht="54.75" customHeight="1">
      <c r="H32" s="110"/>
    </row>
  </sheetData>
  <mergeCells count="7">
    <mergeCell ref="A7:H7"/>
    <mergeCell ref="A8:H8"/>
    <mergeCell ref="B14:B16"/>
    <mergeCell ref="D14:D16"/>
    <mergeCell ref="E14:E16"/>
    <mergeCell ref="F14:F16"/>
    <mergeCell ref="C14:C16"/>
  </mergeCells>
  <pageMargins left="0.7" right="0.7" top="0.75" bottom="0.75" header="0.3" footer="0.3"/>
  <ignoredErrors>
    <ignoredError sqref="D14" twoDigitTextYear="1"/>
  </ignoredError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81FC-04BF-4BEB-B617-7D8B79D10FD3}">
  <sheetPr codeName="Sheet8">
    <tabColor rgb="FF003366"/>
  </sheetPr>
  <dimension ref="A1:H128"/>
  <sheetViews>
    <sheetView showGridLines="0" showRowColHeaders="0" workbookViewId="0"/>
  </sheetViews>
  <sheetFormatPr defaultRowHeight="15"/>
  <cols>
    <col min="2" max="2" width="12" customWidth="1"/>
    <col min="3" max="3" width="46.42578125" customWidth="1"/>
    <col min="4" max="4" width="14.5703125" customWidth="1"/>
    <col min="5" max="5" width="20.140625" customWidth="1"/>
    <col min="6" max="6" width="18.7109375" customWidth="1"/>
    <col min="7" max="7" width="23.140625" customWidth="1"/>
  </cols>
  <sheetData>
    <row r="1" spans="1:8">
      <c r="A1" s="1"/>
      <c r="B1" s="1"/>
      <c r="C1" s="1"/>
      <c r="D1" s="1"/>
      <c r="E1" s="1"/>
      <c r="F1" s="1"/>
      <c r="G1" s="1"/>
    </row>
    <row r="2" spans="1:8" ht="15.75">
      <c r="A2" s="2"/>
      <c r="B2" s="2"/>
      <c r="C2" s="2"/>
      <c r="D2" s="2"/>
      <c r="E2" s="2"/>
      <c r="F2" s="2"/>
      <c r="G2" s="2"/>
    </row>
    <row r="3" spans="1:8" ht="15.75">
      <c r="A3" s="2"/>
      <c r="B3" s="2"/>
      <c r="C3" s="2"/>
      <c r="D3" s="2"/>
      <c r="E3" s="2"/>
      <c r="F3" s="186" t="s">
        <v>3</v>
      </c>
      <c r="G3" s="2"/>
    </row>
    <row r="4" spans="1:8" ht="15.75">
      <c r="A4" s="2"/>
      <c r="B4" s="2"/>
      <c r="C4" s="2"/>
      <c r="D4" s="2"/>
      <c r="E4" s="2"/>
      <c r="F4" s="187" t="s">
        <v>4</v>
      </c>
      <c r="G4" s="2"/>
    </row>
    <row r="5" spans="1:8" ht="15.75">
      <c r="A5" s="2"/>
      <c r="B5" s="2"/>
      <c r="C5" s="2"/>
      <c r="D5" s="2"/>
      <c r="E5" s="2"/>
      <c r="F5" s="187" t="str">
        <f>"Email: "&amp;Parameters!$B$4</f>
        <v>Email: retirement.survey@stewartbrown.com.au</v>
      </c>
      <c r="G5" s="2"/>
    </row>
    <row r="6" spans="1:8" ht="15.75">
      <c r="A6" s="2"/>
      <c r="B6" s="2"/>
      <c r="C6" s="2"/>
      <c r="D6" s="2"/>
      <c r="E6" s="2"/>
      <c r="F6" s="2"/>
      <c r="G6" s="2"/>
    </row>
    <row r="7" spans="1:8" ht="18.75">
      <c r="A7" s="268"/>
      <c r="B7" s="268"/>
      <c r="C7" s="268"/>
      <c r="D7" s="268"/>
      <c r="E7" s="268"/>
      <c r="F7" s="268"/>
      <c r="G7" s="268"/>
    </row>
    <row r="8" spans="1:8" ht="18.75">
      <c r="A8" s="268"/>
      <c r="B8" s="268"/>
      <c r="C8" s="268"/>
      <c r="D8" s="268"/>
      <c r="E8" s="268"/>
      <c r="F8" s="268"/>
      <c r="G8" s="268"/>
    </row>
    <row r="11" spans="1:8" ht="27.75">
      <c r="B11" s="240" t="s">
        <v>1839</v>
      </c>
    </row>
    <row r="12" spans="1:8" ht="15.75">
      <c r="B12" s="5" t="s">
        <v>69</v>
      </c>
      <c r="C12" s="5"/>
      <c r="D12" s="5"/>
      <c r="E12" s="5"/>
      <c r="F12" s="5"/>
      <c r="G12" s="5"/>
      <c r="H12" s="5"/>
    </row>
    <row r="13" spans="1:8" ht="15.75">
      <c r="B13" s="20" t="str">
        <f>ROMAN(1)&amp;"."</f>
        <v>I.</v>
      </c>
      <c r="C13" s="211" t="s">
        <v>70</v>
      </c>
      <c r="D13" s="5"/>
      <c r="E13" s="5"/>
      <c r="F13" s="5"/>
      <c r="G13" s="5"/>
      <c r="H13" s="5"/>
    </row>
    <row r="14" spans="1:8" ht="15.75">
      <c r="B14" s="20" t="str">
        <f>ROMAN(2)&amp;"."</f>
        <v>II.</v>
      </c>
      <c r="C14" s="211" t="s">
        <v>1774</v>
      </c>
      <c r="D14" s="5"/>
      <c r="E14" s="5"/>
      <c r="F14" s="5"/>
      <c r="G14" s="5"/>
      <c r="H14" s="5"/>
    </row>
    <row r="15" spans="1:8" ht="15.75">
      <c r="B15" s="20" t="str">
        <f>ROMAN(3)&amp;"."</f>
        <v>III.</v>
      </c>
      <c r="C15" s="211" t="s">
        <v>71</v>
      </c>
      <c r="D15" s="5"/>
      <c r="E15" s="5"/>
      <c r="F15" s="5"/>
      <c r="G15" s="5"/>
      <c r="H15" s="5"/>
    </row>
    <row r="16" spans="1:8" ht="15.75">
      <c r="B16" s="20" t="str">
        <f>ROMAN(4)&amp;"."</f>
        <v>IV.</v>
      </c>
      <c r="C16" s="211" t="s">
        <v>72</v>
      </c>
      <c r="D16" s="5"/>
      <c r="E16" s="5"/>
      <c r="F16" s="5"/>
      <c r="G16" s="5"/>
      <c r="H16" s="5"/>
    </row>
    <row r="17" spans="2:8" ht="15.75">
      <c r="B17" s="20" t="str">
        <f>ROMAN(5)&amp;"."</f>
        <v>V.</v>
      </c>
      <c r="C17" s="211" t="s">
        <v>73</v>
      </c>
      <c r="D17" s="5"/>
      <c r="E17" s="5"/>
      <c r="F17" s="5"/>
      <c r="G17" s="5"/>
      <c r="H17" s="5"/>
    </row>
    <row r="18" spans="2:8" ht="15.75">
      <c r="B18" s="20" t="str">
        <f>ROMAN(6)&amp;"."</f>
        <v>VI.</v>
      </c>
      <c r="C18" s="211" t="s">
        <v>74</v>
      </c>
      <c r="D18" s="5"/>
      <c r="E18" s="5"/>
      <c r="F18" s="5"/>
      <c r="G18" s="5"/>
      <c r="H18" s="5"/>
    </row>
    <row r="19" spans="2:8" ht="15.75">
      <c r="B19" s="20" t="str">
        <f>ROMAN(7)&amp;"."</f>
        <v>VII.</v>
      </c>
      <c r="C19" s="211" t="s">
        <v>75</v>
      </c>
      <c r="D19" s="5"/>
      <c r="E19" s="5"/>
      <c r="F19" s="5"/>
      <c r="G19" s="5"/>
      <c r="H19" s="5"/>
    </row>
    <row r="20" spans="2:8" ht="15.75">
      <c r="B20" s="20" t="str">
        <f>ROMAN(8)&amp;"."</f>
        <v>VIII.</v>
      </c>
      <c r="C20" s="211" t="s">
        <v>76</v>
      </c>
      <c r="D20" s="5"/>
      <c r="E20" s="5"/>
      <c r="F20" s="5"/>
      <c r="G20" s="5"/>
      <c r="H20" s="5"/>
    </row>
    <row r="21" spans="2:8" ht="15.75">
      <c r="B21" s="20" t="str">
        <f>ROMAN(9)&amp;"."</f>
        <v>IX.</v>
      </c>
      <c r="C21" s="211" t="s">
        <v>77</v>
      </c>
      <c r="D21" s="5"/>
      <c r="E21" s="5"/>
      <c r="F21" s="5"/>
      <c r="G21" s="5"/>
      <c r="H21" s="5"/>
    </row>
    <row r="22" spans="2:8" ht="15.75">
      <c r="B22" s="5"/>
      <c r="C22" s="5"/>
      <c r="D22" s="5"/>
      <c r="E22" s="5"/>
      <c r="F22" s="5"/>
      <c r="G22" s="5"/>
      <c r="H22" s="5"/>
    </row>
    <row r="23" spans="2:8" ht="15.75">
      <c r="B23" s="198" t="s">
        <v>1840</v>
      </c>
      <c r="C23" s="5"/>
      <c r="D23" s="5"/>
      <c r="E23" s="5"/>
      <c r="F23" s="5"/>
      <c r="G23" s="198"/>
      <c r="H23" s="5"/>
    </row>
    <row r="24" spans="2:8" ht="15.75">
      <c r="B24" s="5" t="s">
        <v>1775</v>
      </c>
      <c r="C24" s="5"/>
      <c r="D24" s="5"/>
      <c r="E24" s="5"/>
      <c r="F24" s="5"/>
      <c r="G24" s="5"/>
      <c r="H24" s="5"/>
    </row>
    <row r="25" spans="2:8" ht="15.75">
      <c r="B25" s="20" t="s">
        <v>78</v>
      </c>
      <c r="C25" s="269" t="s">
        <v>1804</v>
      </c>
      <c r="D25" s="269"/>
      <c r="E25" s="269"/>
      <c r="F25" s="269"/>
      <c r="G25" s="269"/>
      <c r="H25" s="5"/>
    </row>
    <row r="26" spans="2:8" ht="15.75">
      <c r="B26" s="20" t="s">
        <v>79</v>
      </c>
      <c r="C26" s="267" t="s">
        <v>80</v>
      </c>
      <c r="D26" s="267"/>
      <c r="E26" s="267"/>
      <c r="F26" s="267"/>
      <c r="G26" s="267"/>
      <c r="H26" s="5"/>
    </row>
    <row r="27" spans="2:8" ht="15.75">
      <c r="B27" s="20" t="s">
        <v>81</v>
      </c>
      <c r="C27" s="267" t="s">
        <v>82</v>
      </c>
      <c r="D27" s="267"/>
      <c r="E27" s="267"/>
      <c r="F27" s="267"/>
      <c r="G27" s="267"/>
      <c r="H27" s="5"/>
    </row>
    <row r="28" spans="2:8" ht="15.75">
      <c r="B28" s="20" t="s">
        <v>83</v>
      </c>
      <c r="C28" s="267" t="s">
        <v>84</v>
      </c>
      <c r="D28" s="267"/>
      <c r="E28" s="267"/>
      <c r="F28" s="267"/>
      <c r="G28" s="267"/>
      <c r="H28" s="5"/>
    </row>
    <row r="29" spans="2:8" ht="34.5" customHeight="1">
      <c r="B29" s="21" t="s">
        <v>85</v>
      </c>
      <c r="C29" s="270" t="s">
        <v>1776</v>
      </c>
      <c r="D29" s="270"/>
      <c r="E29" s="270"/>
      <c r="F29" s="270"/>
      <c r="G29" s="270"/>
      <c r="H29" s="5"/>
    </row>
    <row r="30" spans="2:8" ht="15.75">
      <c r="B30" s="20" t="s">
        <v>86</v>
      </c>
      <c r="C30" s="267" t="s">
        <v>1701</v>
      </c>
      <c r="D30" s="267"/>
      <c r="E30" s="267"/>
      <c r="F30" s="267"/>
      <c r="G30" s="267"/>
      <c r="H30" s="5"/>
    </row>
    <row r="31" spans="2:8" ht="48" customHeight="1">
      <c r="B31" s="21" t="s">
        <v>87</v>
      </c>
      <c r="C31" s="271" t="s">
        <v>1797</v>
      </c>
      <c r="D31" s="271"/>
      <c r="E31" s="271"/>
      <c r="F31" s="271"/>
      <c r="G31" s="271"/>
      <c r="H31" s="5"/>
    </row>
    <row r="32" spans="2:8" ht="33.75" customHeight="1">
      <c r="B32" s="21" t="s">
        <v>88</v>
      </c>
      <c r="C32" s="270" t="s">
        <v>90</v>
      </c>
      <c r="D32" s="270"/>
      <c r="E32" s="270"/>
      <c r="F32" s="270"/>
      <c r="G32" s="270"/>
      <c r="H32" s="5"/>
    </row>
    <row r="33" spans="2:8" ht="15.75">
      <c r="B33" s="20" t="s">
        <v>89</v>
      </c>
      <c r="C33" s="267" t="s">
        <v>1702</v>
      </c>
      <c r="D33" s="267"/>
      <c r="E33" s="267"/>
      <c r="F33" s="267"/>
      <c r="G33" s="267"/>
      <c r="H33" s="5"/>
    </row>
    <row r="34" spans="2:8" ht="15.75">
      <c r="B34" s="20" t="s">
        <v>91</v>
      </c>
      <c r="C34" s="269" t="s">
        <v>1798</v>
      </c>
      <c r="D34" s="269"/>
      <c r="E34" s="269"/>
      <c r="F34" s="269"/>
      <c r="G34" s="269"/>
      <c r="H34" s="5"/>
    </row>
    <row r="35" spans="2:8" ht="15.75">
      <c r="B35" s="5"/>
      <c r="C35" s="5"/>
      <c r="D35" s="5"/>
      <c r="E35" s="5"/>
      <c r="F35" s="5"/>
      <c r="G35" s="5"/>
      <c r="H35" s="5"/>
    </row>
    <row r="36" spans="2:8" ht="15.75">
      <c r="B36" s="5"/>
      <c r="C36" s="5"/>
      <c r="D36" s="5"/>
      <c r="E36" s="5"/>
      <c r="F36" s="5"/>
      <c r="G36" s="5"/>
      <c r="H36" s="5"/>
    </row>
    <row r="37" spans="2:8" ht="15.75">
      <c r="B37" s="198" t="s">
        <v>1841</v>
      </c>
      <c r="C37" s="5"/>
      <c r="D37" s="5"/>
      <c r="E37" s="5"/>
      <c r="F37" s="198"/>
      <c r="G37" s="5"/>
      <c r="H37" s="5"/>
    </row>
    <row r="38" spans="2:8" ht="15.75">
      <c r="B38" s="5" t="str">
        <f>"Organisations participating in the "&amp;Parameters!B3&amp;" will:"</f>
        <v>Organisations participating in the Retirement Living Survey will:</v>
      </c>
      <c r="C38" s="5"/>
      <c r="D38" s="5"/>
      <c r="E38" s="5"/>
      <c r="F38" s="5"/>
      <c r="G38" s="5"/>
      <c r="H38" s="5"/>
    </row>
    <row r="39" spans="2:8" ht="32.25" customHeight="1">
      <c r="B39" s="21" t="s">
        <v>78</v>
      </c>
      <c r="C39" s="272" t="s">
        <v>1703</v>
      </c>
      <c r="D39" s="272"/>
      <c r="E39" s="272"/>
      <c r="F39" s="272"/>
      <c r="G39" s="272"/>
      <c r="H39" s="5"/>
    </row>
    <row r="40" spans="2:8" ht="15.75">
      <c r="B40" s="20" t="s">
        <v>79</v>
      </c>
      <c r="C40" s="16" t="s">
        <v>92</v>
      </c>
      <c r="D40" s="5"/>
      <c r="E40" s="5"/>
      <c r="F40" s="5"/>
      <c r="G40" s="5"/>
      <c r="H40" s="5"/>
    </row>
    <row r="41" spans="2:8" ht="50.25" customHeight="1">
      <c r="B41" s="21" t="s">
        <v>81</v>
      </c>
      <c r="C41" s="273" t="s">
        <v>1704</v>
      </c>
      <c r="D41" s="273"/>
      <c r="E41" s="273"/>
      <c r="F41" s="273"/>
      <c r="G41" s="273"/>
      <c r="H41" s="5"/>
    </row>
    <row r="42" spans="2:8" ht="30.75" customHeight="1">
      <c r="B42" s="21" t="s">
        <v>83</v>
      </c>
      <c r="C42" s="272" t="str">
        <f>"Respect and abide by the privacy and copyright standards set out in these Terms and Conditions in relation to all materials and reports provided to participants as part of the "&amp;Parameters!E3&amp;" process;"</f>
        <v>Respect and abide by the privacy and copyright standards set out in these Terms and Conditions in relation to all materials and reports provided to participants as part of the Survey process;</v>
      </c>
      <c r="D42" s="272"/>
      <c r="E42" s="272"/>
      <c r="F42" s="272"/>
      <c r="G42" s="272"/>
      <c r="H42" s="5"/>
    </row>
    <row r="43" spans="2:8" ht="31.5" customHeight="1">
      <c r="B43" s="21" t="s">
        <v>85</v>
      </c>
      <c r="C43" s="272" t="s">
        <v>93</v>
      </c>
      <c r="D43" s="272"/>
      <c r="E43" s="272"/>
      <c r="F43" s="272"/>
      <c r="G43" s="272"/>
      <c r="H43" s="5"/>
    </row>
    <row r="44" spans="2:8" ht="15.75">
      <c r="B44" s="20" t="s">
        <v>86</v>
      </c>
      <c r="C44" s="16" t="s">
        <v>94</v>
      </c>
      <c r="D44" s="5"/>
      <c r="E44" s="5"/>
      <c r="F44" s="5"/>
      <c r="G44" s="5"/>
      <c r="H44" s="5"/>
    </row>
    <row r="45" spans="2:8" ht="15.75">
      <c r="B45" s="20" t="s">
        <v>87</v>
      </c>
      <c r="C45" s="16" t="str">
        <f>"Advise StewartBrown of any changes in contact details regarding the contact details for the data collection and for the receipt of "&amp;Parameters!E4&amp;"reports. "</f>
        <v xml:space="preserve">Advise StewartBrown of any changes in contact details regarding the contact details for the data collection and for the receipt of Performance reports. </v>
      </c>
      <c r="D45" s="5"/>
      <c r="E45" s="5"/>
      <c r="F45" s="5"/>
      <c r="G45" s="5"/>
      <c r="H45" s="5"/>
    </row>
    <row r="46" spans="2:8" ht="15.75">
      <c r="B46" s="5"/>
      <c r="C46" s="5"/>
      <c r="D46" s="5"/>
      <c r="E46" s="5"/>
      <c r="F46" s="5"/>
      <c r="G46" s="5"/>
      <c r="H46" s="5"/>
    </row>
    <row r="47" spans="2:8" ht="15.75">
      <c r="B47" s="5"/>
      <c r="C47" s="5"/>
      <c r="D47" s="5"/>
      <c r="E47" s="5"/>
      <c r="F47" s="5"/>
      <c r="G47" s="5"/>
      <c r="H47" s="5"/>
    </row>
    <row r="48" spans="2:8" ht="15.75">
      <c r="B48" s="198" t="s">
        <v>1842</v>
      </c>
      <c r="C48" s="5"/>
      <c r="D48" s="5"/>
      <c r="E48" s="5"/>
      <c r="F48" s="5"/>
      <c r="G48" s="5"/>
      <c r="H48" s="5"/>
    </row>
    <row r="49" spans="2:8" ht="15.75">
      <c r="B49" s="5" t="s">
        <v>95</v>
      </c>
      <c r="C49" s="5"/>
      <c r="D49" s="5"/>
      <c r="E49" s="5"/>
      <c r="F49" s="5"/>
      <c r="G49" s="5"/>
      <c r="H49" s="5"/>
    </row>
    <row r="50" spans="2:8" ht="15.75">
      <c r="B50" s="20" t="s">
        <v>78</v>
      </c>
      <c r="C50" s="16" t="s">
        <v>96</v>
      </c>
      <c r="D50" s="5"/>
      <c r="E50" s="5"/>
      <c r="F50" s="5"/>
      <c r="G50" s="5"/>
      <c r="H50" s="5"/>
    </row>
    <row r="51" spans="2:8" ht="15.75">
      <c r="B51" s="20" t="s">
        <v>79</v>
      </c>
      <c r="C51" s="82" t="s">
        <v>1799</v>
      </c>
      <c r="D51" s="5"/>
      <c r="E51" s="5"/>
      <c r="F51" s="5"/>
      <c r="G51" s="5"/>
      <c r="H51" s="5"/>
    </row>
    <row r="52" spans="2:8" ht="45.75" customHeight="1">
      <c r="B52" s="243" t="s">
        <v>1777</v>
      </c>
      <c r="C52" s="243"/>
      <c r="D52" s="243"/>
      <c r="E52" s="243"/>
      <c r="F52" s="243"/>
      <c r="G52" s="243"/>
      <c r="H52" s="5"/>
    </row>
    <row r="53" spans="2:8" ht="15.75">
      <c r="B53" s="5"/>
      <c r="C53" s="5"/>
      <c r="D53" s="5"/>
      <c r="E53" s="5"/>
      <c r="F53" s="5"/>
      <c r="G53" s="5"/>
      <c r="H53" s="5"/>
    </row>
    <row r="54" spans="2:8" ht="15.75">
      <c r="B54" s="5"/>
      <c r="C54" s="5"/>
      <c r="D54" s="5"/>
      <c r="E54" s="5"/>
      <c r="F54" s="5"/>
      <c r="G54" s="5"/>
      <c r="H54" s="5"/>
    </row>
    <row r="55" spans="2:8" ht="15.75">
      <c r="B55" s="198" t="s">
        <v>1843</v>
      </c>
      <c r="C55" s="5"/>
      <c r="D55" s="5"/>
      <c r="E55" s="5"/>
      <c r="F55" s="5"/>
      <c r="G55" s="5"/>
      <c r="H55" s="5"/>
    </row>
    <row r="56" spans="2:8" ht="15.75">
      <c r="B56" s="5" t="str">
        <f>"The "&amp;Parameters!E3&amp;" will collect "&amp;Parameters!E5&amp;" data for the following operations:"</f>
        <v>The Survey will collect operational, sales, resident contract structures, resident demographic, and financial  data for the following operations:</v>
      </c>
      <c r="C56" s="5"/>
      <c r="D56" s="5"/>
      <c r="E56" s="5"/>
      <c r="F56" s="5"/>
      <c r="G56" s="5"/>
      <c r="H56" s="5"/>
    </row>
    <row r="57" spans="2:8" ht="18.75" customHeight="1">
      <c r="B57" s="22" t="s">
        <v>55</v>
      </c>
      <c r="C57" s="152" t="s">
        <v>1711</v>
      </c>
      <c r="D57" s="115"/>
      <c r="E57" s="115"/>
      <c r="F57" s="115"/>
      <c r="G57" s="115"/>
      <c r="H57" s="115"/>
    </row>
    <row r="58" spans="2:8" ht="18.75">
      <c r="B58" s="23" t="s">
        <v>55</v>
      </c>
      <c r="C58" s="83" t="s">
        <v>1778</v>
      </c>
      <c r="D58" s="116"/>
      <c r="E58" s="116"/>
      <c r="F58" s="116"/>
      <c r="G58" s="116"/>
      <c r="H58" s="116"/>
    </row>
    <row r="59" spans="2:8" ht="18.75">
      <c r="B59" s="15" t="s">
        <v>55</v>
      </c>
      <c r="C59" s="83" t="s">
        <v>1712</v>
      </c>
      <c r="D59" s="114"/>
      <c r="E59" s="114"/>
      <c r="F59" s="114"/>
      <c r="G59" s="114"/>
      <c r="H59" s="114"/>
    </row>
    <row r="60" spans="2:8" ht="18.75">
      <c r="B60" s="15" t="s">
        <v>55</v>
      </c>
      <c r="C60" s="83" t="s">
        <v>1779</v>
      </c>
      <c r="D60" s="114"/>
      <c r="E60" s="114"/>
      <c r="F60" s="114"/>
      <c r="G60" s="114"/>
      <c r="H60" s="114"/>
    </row>
    <row r="61" spans="2:8" ht="18.75">
      <c r="B61" s="15" t="s">
        <v>55</v>
      </c>
      <c r="C61" s="83" t="s">
        <v>1780</v>
      </c>
      <c r="D61" s="114"/>
      <c r="E61" s="114"/>
      <c r="F61" s="114"/>
      <c r="G61" s="114"/>
      <c r="H61" s="114"/>
    </row>
    <row r="62" spans="2:8" ht="18.75">
      <c r="B62" s="15" t="s">
        <v>55</v>
      </c>
      <c r="C62" s="83" t="s">
        <v>1781</v>
      </c>
      <c r="D62" s="114"/>
      <c r="E62" s="114"/>
      <c r="F62" s="114"/>
      <c r="G62" s="114"/>
      <c r="H62" s="114"/>
    </row>
    <row r="63" spans="2:8" ht="18.75">
      <c r="B63" s="15"/>
      <c r="C63" s="83"/>
      <c r="D63" s="114"/>
      <c r="E63" s="114"/>
      <c r="F63" s="114"/>
      <c r="G63" s="114"/>
      <c r="H63" s="114"/>
    </row>
    <row r="64" spans="2:8" ht="30.75" customHeight="1">
      <c r="B64" s="274" t="s">
        <v>1805</v>
      </c>
      <c r="C64" s="274"/>
      <c r="D64" s="274"/>
      <c r="E64" s="274"/>
      <c r="F64" s="274"/>
      <c r="G64" s="274"/>
      <c r="H64" s="5"/>
    </row>
    <row r="65" spans="2:8" ht="18.75">
      <c r="B65" s="15" t="s">
        <v>55</v>
      </c>
      <c r="C65" s="83" t="s">
        <v>1713</v>
      </c>
      <c r="D65" s="5"/>
      <c r="E65" s="5"/>
      <c r="F65" s="5"/>
      <c r="G65" s="5"/>
      <c r="H65" s="5"/>
    </row>
    <row r="66" spans="2:8" ht="18.75">
      <c r="B66" s="15" t="s">
        <v>55</v>
      </c>
      <c r="C66" s="83" t="s">
        <v>1714</v>
      </c>
      <c r="D66" s="5"/>
      <c r="E66" s="5"/>
      <c r="F66" s="5"/>
      <c r="G66" s="5"/>
      <c r="H66" s="5"/>
    </row>
    <row r="67" spans="2:8" ht="18.75">
      <c r="B67" s="15" t="s">
        <v>55</v>
      </c>
      <c r="C67" s="83" t="s">
        <v>1715</v>
      </c>
      <c r="D67" s="5"/>
      <c r="E67" s="5"/>
      <c r="F67" s="5"/>
      <c r="G67" s="5"/>
      <c r="H67" s="5"/>
    </row>
    <row r="68" spans="2:8" ht="18.75">
      <c r="B68" s="15" t="s">
        <v>55</v>
      </c>
      <c r="C68" s="83" t="s">
        <v>1716</v>
      </c>
      <c r="D68" s="5"/>
      <c r="E68" s="5"/>
      <c r="F68" s="5"/>
      <c r="G68" s="5"/>
      <c r="H68" s="5"/>
    </row>
    <row r="69" spans="2:8" ht="18.75">
      <c r="B69" s="15" t="s">
        <v>55</v>
      </c>
      <c r="C69" s="83" t="s">
        <v>1717</v>
      </c>
      <c r="D69" s="5"/>
      <c r="E69" s="5"/>
      <c r="F69" s="5"/>
      <c r="G69" s="5"/>
      <c r="H69" s="5"/>
    </row>
    <row r="70" spans="2:8" ht="18.75">
      <c r="B70" s="15" t="s">
        <v>55</v>
      </c>
      <c r="C70" s="83" t="s">
        <v>1718</v>
      </c>
      <c r="D70" s="5"/>
      <c r="E70" s="5"/>
      <c r="F70" s="5"/>
      <c r="G70" s="5"/>
      <c r="H70" s="5"/>
    </row>
    <row r="71" spans="2:8" ht="18.75">
      <c r="B71" s="15" t="s">
        <v>55</v>
      </c>
      <c r="C71" s="83" t="s">
        <v>1719</v>
      </c>
      <c r="D71" s="5"/>
      <c r="E71" s="5"/>
      <c r="F71" s="5"/>
      <c r="G71" s="5"/>
      <c r="H71" s="5"/>
    </row>
    <row r="72" spans="2:8" ht="18.75">
      <c r="B72" s="15" t="s">
        <v>55</v>
      </c>
      <c r="C72" s="83" t="s">
        <v>1720</v>
      </c>
      <c r="D72" s="5"/>
      <c r="E72" s="5"/>
      <c r="F72" s="5"/>
      <c r="G72" s="5"/>
      <c r="H72" s="5"/>
    </row>
    <row r="73" spans="2:8" ht="18.75">
      <c r="B73" s="15" t="s">
        <v>55</v>
      </c>
      <c r="C73" s="83" t="s">
        <v>1721</v>
      </c>
      <c r="D73" s="5"/>
      <c r="E73" s="5"/>
      <c r="F73" s="5"/>
      <c r="G73" s="5"/>
      <c r="H73" s="5"/>
    </row>
    <row r="74" spans="2:8" ht="18.75">
      <c r="B74" s="15" t="s">
        <v>55</v>
      </c>
      <c r="C74" s="83" t="s">
        <v>1722</v>
      </c>
      <c r="D74" s="5"/>
      <c r="E74" s="5"/>
      <c r="F74" s="5"/>
      <c r="G74" s="5"/>
      <c r="H74" s="5"/>
    </row>
    <row r="75" spans="2:8" ht="18.75">
      <c r="B75" s="15" t="s">
        <v>55</v>
      </c>
      <c r="C75" s="83" t="s">
        <v>1723</v>
      </c>
      <c r="D75" s="5"/>
      <c r="E75" s="5"/>
      <c r="F75" s="5"/>
      <c r="G75" s="5"/>
      <c r="H75" s="5"/>
    </row>
    <row r="76" spans="2:8" ht="18.75">
      <c r="B76" s="15" t="s">
        <v>55</v>
      </c>
      <c r="C76" s="83" t="s">
        <v>1724</v>
      </c>
      <c r="D76" s="5"/>
      <c r="E76" s="5"/>
      <c r="F76" s="5"/>
      <c r="G76" s="5"/>
      <c r="H76" s="5"/>
    </row>
    <row r="77" spans="2:8" ht="18.75">
      <c r="B77" s="15"/>
      <c r="C77" s="83"/>
      <c r="D77" s="5"/>
      <c r="E77" s="5"/>
      <c r="F77" s="5"/>
      <c r="G77" s="5"/>
      <c r="H77" s="5"/>
    </row>
    <row r="78" spans="2:8" ht="15.75">
      <c r="B78" s="274" t="s">
        <v>1806</v>
      </c>
      <c r="C78" s="274"/>
      <c r="D78" s="274"/>
      <c r="E78" s="274"/>
      <c r="F78" s="274"/>
      <c r="G78" s="274"/>
      <c r="H78" s="5"/>
    </row>
    <row r="79" spans="2:8" ht="15.75">
      <c r="B79" s="5"/>
      <c r="C79" s="5"/>
      <c r="D79" s="5"/>
      <c r="E79" s="5"/>
      <c r="F79" s="5"/>
      <c r="G79" s="5"/>
      <c r="H79" s="5"/>
    </row>
    <row r="80" spans="2:8" ht="15.75">
      <c r="B80" s="5"/>
      <c r="C80" s="5"/>
      <c r="D80" s="5"/>
      <c r="E80" s="5"/>
      <c r="F80" s="5"/>
      <c r="G80" s="5"/>
      <c r="H80" s="5"/>
    </row>
    <row r="81" spans="2:8" ht="15.75">
      <c r="B81" s="198" t="s">
        <v>1844</v>
      </c>
      <c r="C81" s="5"/>
      <c r="D81" s="5"/>
      <c r="E81" s="5"/>
      <c r="F81" s="198"/>
      <c r="G81" s="5"/>
      <c r="H81" s="5"/>
    </row>
    <row r="82" spans="2:8" ht="15.75">
      <c r="B82" s="5" t="str">
        <f>Parameters!E6&amp;" participants will be issued with the following reports:"</f>
        <v>Each year participants will be issued with the following reports:</v>
      </c>
      <c r="C82" s="5"/>
      <c r="D82" s="5"/>
      <c r="E82" s="5"/>
      <c r="F82" s="5"/>
      <c r="G82" s="5"/>
      <c r="H82" s="5"/>
    </row>
    <row r="83" spans="2:8" ht="45.75" customHeight="1">
      <c r="B83" s="23" t="s">
        <v>55</v>
      </c>
      <c r="C83" s="270" t="s">
        <v>1782</v>
      </c>
      <c r="D83" s="270"/>
      <c r="E83" s="270"/>
      <c r="F83" s="270"/>
      <c r="G83" s="270"/>
      <c r="H83" s="5"/>
    </row>
    <row r="84" spans="2:8" ht="31.5" customHeight="1">
      <c r="B84" s="23" t="s">
        <v>55</v>
      </c>
      <c r="C84" s="270" t="str">
        <f>"A report specific to each service that compares the key performance metrics of that "&amp;Parameters!E7&amp;" against all other "&amp;Parameters!E7&amp;"s as well as against "&amp;Parameters!E7&amp;"s of a similar size/location as the participating "&amp;Parameters!E7&amp;"."</f>
        <v>A report specific to each service that compares the key performance metrics of that village against all other villages as well as against villages of a similar size/location as the participating village.</v>
      </c>
      <c r="D84" s="270"/>
      <c r="E84" s="270"/>
      <c r="F84" s="270"/>
      <c r="G84" s="270"/>
      <c r="H84" s="5"/>
    </row>
    <row r="85" spans="2:8" ht="15.75">
      <c r="B85" s="5"/>
      <c r="C85" s="5"/>
      <c r="D85" s="5"/>
      <c r="E85" s="5"/>
      <c r="F85" s="5"/>
      <c r="G85" s="5"/>
      <c r="H85" s="5"/>
    </row>
    <row r="86" spans="2:8" ht="15.75">
      <c r="B86" s="5" t="s">
        <v>97</v>
      </c>
      <c r="C86" s="5"/>
      <c r="D86" s="5"/>
      <c r="E86" s="5"/>
      <c r="F86" s="5"/>
      <c r="G86" s="5"/>
      <c r="H86" s="5"/>
    </row>
    <row r="87" spans="2:8" ht="18.75">
      <c r="B87" s="15" t="s">
        <v>55</v>
      </c>
      <c r="C87" s="16" t="s">
        <v>98</v>
      </c>
      <c r="D87" s="5"/>
      <c r="E87" s="5"/>
      <c r="F87" s="5"/>
      <c r="G87" s="5"/>
      <c r="H87" s="5"/>
    </row>
    <row r="88" spans="2:8" ht="18.75">
      <c r="B88" s="15" t="s">
        <v>55</v>
      </c>
      <c r="C88" s="16" t="s">
        <v>1783</v>
      </c>
      <c r="D88" s="5"/>
      <c r="E88" s="5"/>
      <c r="F88" s="5"/>
      <c r="G88" s="5"/>
      <c r="H88" s="5"/>
    </row>
    <row r="89" spans="2:8" ht="15.75">
      <c r="B89" s="5"/>
      <c r="C89" s="5"/>
      <c r="D89" s="5"/>
      <c r="E89" s="5"/>
      <c r="F89" s="5"/>
      <c r="G89" s="5"/>
      <c r="H89" s="5"/>
    </row>
    <row r="90" spans="2:8" ht="15.75">
      <c r="B90" s="5"/>
      <c r="C90" s="5"/>
      <c r="D90" s="5"/>
      <c r="E90" s="5"/>
      <c r="F90" s="5"/>
      <c r="G90" s="5"/>
      <c r="H90" s="5"/>
    </row>
    <row r="91" spans="2:8" ht="15.75">
      <c r="B91" s="198" t="s">
        <v>1845</v>
      </c>
      <c r="C91" s="5"/>
      <c r="D91" s="5"/>
      <c r="E91" s="5"/>
      <c r="F91" s="5"/>
      <c r="G91" s="5"/>
      <c r="H91" s="5"/>
    </row>
    <row r="92" spans="2:8" ht="60" customHeight="1">
      <c r="B92" s="243" t="s">
        <v>1729</v>
      </c>
      <c r="C92" s="243"/>
      <c r="D92" s="243"/>
      <c r="E92" s="243"/>
      <c r="F92" s="243"/>
      <c r="G92" s="243"/>
      <c r="H92" s="5"/>
    </row>
    <row r="93" spans="2:8" ht="34.5" customHeight="1">
      <c r="B93" s="21" t="s">
        <v>78</v>
      </c>
      <c r="C93" s="270" t="s">
        <v>99</v>
      </c>
      <c r="D93" s="270"/>
      <c r="E93" s="270"/>
      <c r="F93" s="270"/>
      <c r="G93" s="270"/>
      <c r="H93" s="5"/>
    </row>
    <row r="94" spans="2:8" ht="30" customHeight="1">
      <c r="B94" s="21" t="s">
        <v>79</v>
      </c>
      <c r="C94" s="272" t="s">
        <v>100</v>
      </c>
      <c r="D94" s="272"/>
      <c r="E94" s="272"/>
      <c r="F94" s="272"/>
      <c r="G94" s="272"/>
      <c r="H94" s="5"/>
    </row>
    <row r="95" spans="2:8" ht="15.75">
      <c r="B95" s="20" t="s">
        <v>81</v>
      </c>
      <c r="C95" s="16" t="s">
        <v>101</v>
      </c>
      <c r="D95" s="16"/>
      <c r="E95" s="16"/>
      <c r="F95" s="16"/>
      <c r="G95" s="16"/>
      <c r="H95" s="5"/>
    </row>
    <row r="96" spans="2:8" ht="15.75">
      <c r="B96" s="20" t="s">
        <v>83</v>
      </c>
      <c r="C96" s="16" t="s">
        <v>102</v>
      </c>
      <c r="D96" s="16"/>
      <c r="E96" s="16"/>
      <c r="F96" s="16"/>
      <c r="G96" s="16"/>
      <c r="H96" s="5"/>
    </row>
    <row r="97" spans="2:8" ht="47.25" customHeight="1">
      <c r="B97" s="21" t="s">
        <v>85</v>
      </c>
      <c r="C97" s="272" t="s">
        <v>103</v>
      </c>
      <c r="D97" s="272"/>
      <c r="E97" s="272"/>
      <c r="F97" s="272"/>
      <c r="G97" s="272"/>
      <c r="H97" s="5"/>
    </row>
    <row r="98" spans="2:8" ht="15.75">
      <c r="B98" s="5"/>
      <c r="C98" s="5"/>
      <c r="D98" s="5"/>
      <c r="E98" s="5"/>
      <c r="F98" s="5"/>
      <c r="G98" s="5"/>
      <c r="H98" s="5"/>
    </row>
    <row r="99" spans="2:8" ht="15.75">
      <c r="B99" s="5"/>
      <c r="C99" s="5"/>
      <c r="D99" s="5"/>
      <c r="E99" s="5"/>
      <c r="F99" s="5"/>
      <c r="G99" s="5"/>
      <c r="H99" s="5"/>
    </row>
    <row r="100" spans="2:8" ht="15.75">
      <c r="B100" s="198" t="s">
        <v>1846</v>
      </c>
      <c r="C100" s="5"/>
      <c r="D100" s="5"/>
      <c r="E100" s="198"/>
      <c r="F100" s="5"/>
      <c r="G100" s="5"/>
      <c r="H100" s="5"/>
    </row>
    <row r="101" spans="2:8" ht="15.75">
      <c r="B101" s="5" t="s">
        <v>1784</v>
      </c>
      <c r="C101" s="5"/>
      <c r="D101" s="5"/>
      <c r="E101" s="5"/>
      <c r="F101" s="5"/>
      <c r="G101" s="5"/>
      <c r="H101" s="5"/>
    </row>
    <row r="102" spans="2:8" ht="30" customHeight="1">
      <c r="B102" s="24" t="s">
        <v>78</v>
      </c>
      <c r="C102" s="272" t="s">
        <v>1785</v>
      </c>
      <c r="D102" s="272"/>
      <c r="E102" s="272"/>
      <c r="F102" s="272"/>
      <c r="G102" s="272"/>
      <c r="H102" s="5"/>
    </row>
    <row r="103" spans="2:8" ht="15.75">
      <c r="B103" s="25" t="s">
        <v>79</v>
      </c>
      <c r="C103" s="16" t="s">
        <v>104</v>
      </c>
      <c r="D103" s="5"/>
      <c r="E103" s="5"/>
      <c r="F103" s="5"/>
      <c r="G103" s="5"/>
      <c r="H103" s="5"/>
    </row>
    <row r="104" spans="2:8" ht="15.75">
      <c r="B104" s="25" t="s">
        <v>81</v>
      </c>
      <c r="C104" s="16" t="s">
        <v>105</v>
      </c>
      <c r="D104" s="5"/>
      <c r="E104" s="5"/>
      <c r="F104" s="5"/>
      <c r="G104" s="5"/>
      <c r="H104" s="5"/>
    </row>
    <row r="105" spans="2:8" ht="15.75">
      <c r="B105" s="25" t="s">
        <v>83</v>
      </c>
      <c r="C105" s="16" t="s">
        <v>1786</v>
      </c>
      <c r="D105" s="5"/>
      <c r="E105" s="5"/>
      <c r="F105" s="5"/>
      <c r="G105" s="5"/>
      <c r="H105" s="5"/>
    </row>
    <row r="106" spans="2:8" ht="30.75" customHeight="1">
      <c r="B106" s="243" t="s">
        <v>1787</v>
      </c>
      <c r="C106" s="243"/>
      <c r="D106" s="243"/>
      <c r="E106" s="243"/>
      <c r="F106" s="243"/>
      <c r="G106" s="243"/>
      <c r="H106" s="5"/>
    </row>
    <row r="107" spans="2:8" ht="15.75">
      <c r="B107" s="5"/>
      <c r="C107" s="5"/>
      <c r="D107" s="5"/>
      <c r="E107" s="5"/>
      <c r="F107" s="5"/>
      <c r="G107" s="5"/>
      <c r="H107" s="5"/>
    </row>
    <row r="108" spans="2:8" ht="15.75">
      <c r="B108" s="5"/>
      <c r="C108" s="5"/>
      <c r="D108" s="5"/>
      <c r="E108" s="5"/>
      <c r="F108" s="5"/>
      <c r="G108" s="5"/>
      <c r="H108" s="5"/>
    </row>
    <row r="109" spans="2:8" ht="15.75">
      <c r="B109" s="212" t="s">
        <v>1847</v>
      </c>
      <c r="C109" s="2"/>
      <c r="D109" s="2"/>
      <c r="E109" s="212"/>
      <c r="F109" s="2"/>
      <c r="G109" s="2"/>
      <c r="H109" s="5"/>
    </row>
    <row r="110" spans="2:8" ht="32.25" customHeight="1">
      <c r="B110" s="274" t="s">
        <v>1800</v>
      </c>
      <c r="C110" s="274"/>
      <c r="D110" s="274"/>
      <c r="E110" s="274"/>
      <c r="F110" s="274"/>
      <c r="G110" s="274"/>
      <c r="H110" s="5"/>
    </row>
    <row r="111" spans="2:8" ht="15.75">
      <c r="B111" s="5" t="s">
        <v>1807</v>
      </c>
      <c r="C111" s="5"/>
      <c r="D111" s="5"/>
      <c r="E111" s="5"/>
      <c r="F111" s="5"/>
      <c r="G111" s="5"/>
      <c r="H111" s="5"/>
    </row>
    <row r="112" spans="2:8" ht="18.75">
      <c r="B112" s="15" t="s">
        <v>55</v>
      </c>
      <c r="C112" s="16" t="s">
        <v>106</v>
      </c>
      <c r="D112" s="5"/>
      <c r="E112" s="5"/>
      <c r="F112" s="5"/>
      <c r="G112" s="5"/>
      <c r="H112" s="5"/>
    </row>
    <row r="113" spans="2:8" ht="18.75">
      <c r="B113" s="15" t="s">
        <v>55</v>
      </c>
      <c r="C113" s="16" t="s">
        <v>107</v>
      </c>
      <c r="D113" s="5"/>
      <c r="E113" s="5"/>
      <c r="F113" s="5"/>
      <c r="G113" s="5"/>
      <c r="H113" s="5"/>
    </row>
    <row r="114" spans="2:8" ht="18.75">
      <c r="B114" s="15" t="s">
        <v>55</v>
      </c>
      <c r="C114" s="16" t="s">
        <v>108</v>
      </c>
      <c r="D114" s="5"/>
      <c r="E114" s="5"/>
      <c r="F114" s="5"/>
      <c r="G114" s="5"/>
      <c r="H114" s="5"/>
    </row>
    <row r="115" spans="2:8" ht="18.75">
      <c r="B115" s="15" t="s">
        <v>55</v>
      </c>
      <c r="C115" s="16" t="s">
        <v>109</v>
      </c>
      <c r="D115" s="5"/>
      <c r="E115" s="5"/>
      <c r="F115" s="5"/>
      <c r="G115" s="5"/>
      <c r="H115" s="5"/>
    </row>
    <row r="116" spans="2:8" ht="18.75">
      <c r="B116" s="15" t="s">
        <v>55</v>
      </c>
      <c r="C116" s="16" t="s">
        <v>110</v>
      </c>
      <c r="D116" s="5"/>
      <c r="E116" s="5"/>
      <c r="F116" s="5"/>
      <c r="G116" s="5"/>
      <c r="H116" s="5"/>
    </row>
    <row r="117" spans="2:8" ht="18.75">
      <c r="B117" s="15" t="s">
        <v>55</v>
      </c>
      <c r="C117" s="16" t="s">
        <v>1788</v>
      </c>
      <c r="D117" s="5"/>
      <c r="E117" s="5"/>
      <c r="F117" s="5"/>
      <c r="G117" s="5"/>
      <c r="H117" s="5"/>
    </row>
    <row r="118" spans="2:8" ht="18.75">
      <c r="B118" s="15" t="s">
        <v>55</v>
      </c>
      <c r="C118" s="16" t="s">
        <v>111</v>
      </c>
      <c r="D118" s="5"/>
      <c r="E118" s="5"/>
      <c r="F118" s="5"/>
      <c r="G118" s="5"/>
      <c r="H118" s="5"/>
    </row>
    <row r="119" spans="2:8" ht="15.75">
      <c r="B119" s="5"/>
      <c r="C119" s="5"/>
      <c r="D119" s="5"/>
      <c r="E119" s="5"/>
      <c r="F119" s="5"/>
      <c r="G119" s="5"/>
      <c r="H119" s="5"/>
    </row>
    <row r="120" spans="2:8" ht="31.5" customHeight="1">
      <c r="B120" s="243" t="s">
        <v>1789</v>
      </c>
      <c r="C120" s="243"/>
      <c r="D120" s="243"/>
      <c r="E120" s="243"/>
      <c r="F120" s="243"/>
      <c r="G120" s="243"/>
      <c r="H120" s="5"/>
    </row>
    <row r="121" spans="2:8" ht="15.75">
      <c r="B121" s="5"/>
      <c r="C121" s="5"/>
      <c r="D121" s="5"/>
      <c r="E121" s="5"/>
      <c r="F121" s="5"/>
      <c r="G121" s="5"/>
      <c r="H121" s="5"/>
    </row>
    <row r="122" spans="2:8" ht="15.75">
      <c r="B122" s="5"/>
      <c r="C122" s="5"/>
      <c r="D122" s="5"/>
      <c r="E122" s="5"/>
      <c r="F122" s="5"/>
      <c r="G122" s="5"/>
      <c r="H122" s="5"/>
    </row>
    <row r="123" spans="2:8" ht="15.75">
      <c r="B123" s="198" t="s">
        <v>1848</v>
      </c>
      <c r="C123" s="5"/>
      <c r="D123" s="5"/>
      <c r="E123" s="198"/>
      <c r="F123" s="5"/>
      <c r="G123" s="5"/>
      <c r="H123" s="5"/>
    </row>
    <row r="124" spans="2:8" ht="15.75">
      <c r="B124" s="5" t="s">
        <v>1790</v>
      </c>
      <c r="C124" s="5"/>
      <c r="D124" s="5"/>
      <c r="E124" s="5"/>
      <c r="F124" s="5"/>
      <c r="G124" s="5"/>
      <c r="H124" s="5"/>
    </row>
    <row r="125" spans="2:8" ht="15.75">
      <c r="B125" s="24" t="s">
        <v>78</v>
      </c>
      <c r="C125" s="16" t="s">
        <v>1791</v>
      </c>
      <c r="D125" s="5"/>
      <c r="E125" s="5"/>
      <c r="F125" s="5"/>
      <c r="G125" s="5"/>
      <c r="H125" s="5"/>
    </row>
    <row r="126" spans="2:8" ht="28.5" customHeight="1">
      <c r="B126" s="24" t="s">
        <v>79</v>
      </c>
      <c r="C126" s="272" t="s">
        <v>1792</v>
      </c>
      <c r="D126" s="272"/>
      <c r="E126" s="272"/>
      <c r="F126" s="272"/>
      <c r="G126" s="272"/>
      <c r="H126" s="5"/>
    </row>
    <row r="127" spans="2:8" ht="30" customHeight="1">
      <c r="B127" s="24" t="s">
        <v>81</v>
      </c>
      <c r="C127" s="272" t="s">
        <v>112</v>
      </c>
      <c r="D127" s="272"/>
      <c r="E127" s="272"/>
      <c r="F127" s="272"/>
      <c r="G127" s="272"/>
      <c r="H127" s="5"/>
    </row>
    <row r="128" spans="2:8" ht="15.75">
      <c r="B128" s="25" t="s">
        <v>83</v>
      </c>
      <c r="C128" s="16" t="s">
        <v>113</v>
      </c>
      <c r="D128" s="5"/>
      <c r="E128" s="5"/>
      <c r="F128" s="5"/>
      <c r="G128" s="5"/>
      <c r="H128" s="5"/>
    </row>
  </sheetData>
  <mergeCells count="31">
    <mergeCell ref="B106:G106"/>
    <mergeCell ref="B110:G110"/>
    <mergeCell ref="B120:G120"/>
    <mergeCell ref="C126:G126"/>
    <mergeCell ref="C127:G127"/>
    <mergeCell ref="C102:G102"/>
    <mergeCell ref="B64:G64"/>
    <mergeCell ref="B78:G78"/>
    <mergeCell ref="C83:G83"/>
    <mergeCell ref="C84:G84"/>
    <mergeCell ref="B92:G92"/>
    <mergeCell ref="C93:G93"/>
    <mergeCell ref="C94:G94"/>
    <mergeCell ref="C97:G97"/>
    <mergeCell ref="B52:G52"/>
    <mergeCell ref="C29:G29"/>
    <mergeCell ref="C30:G30"/>
    <mergeCell ref="C31:G31"/>
    <mergeCell ref="C32:G32"/>
    <mergeCell ref="C33:G33"/>
    <mergeCell ref="C34:G34"/>
    <mergeCell ref="C39:G39"/>
    <mergeCell ref="C41:G41"/>
    <mergeCell ref="C42:G42"/>
    <mergeCell ref="C43:G43"/>
    <mergeCell ref="C28:G28"/>
    <mergeCell ref="A7:G7"/>
    <mergeCell ref="A8:G8"/>
    <mergeCell ref="C25:G25"/>
    <mergeCell ref="C26:G26"/>
    <mergeCell ref="C27:G27"/>
  </mergeCells>
  <hyperlinks>
    <hyperlink ref="C13" location="'Terms and Conditions'!B23" display="Role and responsibility of StewartBrown " xr:uid="{294C4EC7-E9F9-41E5-8CE5-F4FB07BB38AA}"/>
    <hyperlink ref="C14" location="'Terms and Conditions'!B38" display="Role and responsibility of participating organisations/homes" xr:uid="{A0F099CF-470D-49B2-8271-C383868BD511}"/>
    <hyperlink ref="C15" location="'Terms and Conditions'!B49" display="Data collection methods" xr:uid="{28D166DF-D1C5-42B7-9384-FE9CC97BC921}"/>
    <hyperlink ref="C16" location="'Terms and Conditions'!B57" display="Details of data to be collected" xr:uid="{F5055B46-D073-46FA-A4DC-95F1BD59A122}"/>
    <hyperlink ref="C17" location="'Terms and Conditions'!B84" display="Reports to be produced and method of distribution" xr:uid="{230D8841-DE1A-4484-B167-AF17D882392B}"/>
    <hyperlink ref="C18" location="'Terms and Conditions'!B94" display="Privacy policy" xr:uid="{C8038E72-5850-4730-BFC6-AB989DD3589C}"/>
    <hyperlink ref="C19" location="'Terms and Conditions'!B103" display="Confidentiality of information" xr:uid="{62121638-5821-4674-9281-06E61DF7EAE8}"/>
    <hyperlink ref="C20" location="'Terms and Conditions'!B112" display="Copyright matters" xr:uid="{AF40C831-A51E-4569-B288-96A4B8B691DE}"/>
    <hyperlink ref="C21" location="'Terms and Conditions'!B126" display="Quality assurance" xr:uid="{28A01F38-33E8-43F5-999C-2EE05B05E5BF}"/>
  </hyperlink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8E6B1-CBD0-4519-8D99-76FB52DF2AF6}">
  <sheetPr codeName="Sheet9">
    <tabColor rgb="FF003366"/>
  </sheetPr>
  <dimension ref="B3:K68"/>
  <sheetViews>
    <sheetView showGridLines="0" showRowColHeaders="0" workbookViewId="0"/>
  </sheetViews>
  <sheetFormatPr defaultRowHeight="15"/>
  <cols>
    <col min="2" max="2" width="7" customWidth="1"/>
    <col min="3" max="3" width="22.140625" customWidth="1"/>
    <col min="4" max="4" width="14.28515625" customWidth="1"/>
    <col min="5" max="5" width="15.140625" customWidth="1"/>
    <col min="6" max="6" width="15.42578125" customWidth="1"/>
    <col min="7" max="7" width="13.7109375" bestFit="1" customWidth="1"/>
    <col min="11" max="11" width="12.7109375" customWidth="1"/>
    <col min="12" max="12" width="9.85546875" customWidth="1"/>
    <col min="13" max="13" width="11" customWidth="1"/>
    <col min="15" max="15" width="12.28515625" customWidth="1"/>
  </cols>
  <sheetData>
    <row r="3" spans="2:7">
      <c r="G3" s="186" t="s">
        <v>3</v>
      </c>
    </row>
    <row r="4" spans="2:7">
      <c r="G4" s="187" t="s">
        <v>4</v>
      </c>
    </row>
    <row r="5" spans="2:7">
      <c r="G5" s="187" t="str">
        <f>"Email: "&amp;Parameters!$B$4</f>
        <v>Email: retirement.survey@stewartbrown.com.au</v>
      </c>
    </row>
    <row r="11" spans="2:7" ht="27.75">
      <c r="B11" s="240" t="s">
        <v>1849</v>
      </c>
    </row>
    <row r="12" spans="2:7" ht="15.75">
      <c r="B12" s="5" t="str">
        <f>"The fees for participating in the 2025 "&amp;Parameters!B3&amp;" are as follows:"</f>
        <v>The fees for participating in the 2025 Retirement Living Survey are as follows:</v>
      </c>
      <c r="C12" s="5"/>
      <c r="D12" s="5"/>
      <c r="E12" s="5"/>
      <c r="F12" s="5"/>
      <c r="G12" s="5"/>
    </row>
    <row r="13" spans="2:7" ht="15.75">
      <c r="B13" s="18"/>
      <c r="C13" s="5"/>
      <c r="D13" s="5"/>
      <c r="E13" s="5"/>
      <c r="F13" s="5"/>
      <c r="G13" s="5"/>
    </row>
    <row r="14" spans="2:7" ht="15.75">
      <c r="B14" s="197" t="s">
        <v>1733</v>
      </c>
      <c r="C14" s="5"/>
      <c r="D14" s="5"/>
      <c r="E14" s="5"/>
      <c r="F14" s="5"/>
      <c r="G14" s="5"/>
    </row>
    <row r="15" spans="2:7" ht="15.75">
      <c r="B15" s="6" t="s">
        <v>1743</v>
      </c>
      <c r="C15" s="5"/>
      <c r="D15" s="5"/>
      <c r="E15" s="5"/>
      <c r="F15" s="5"/>
      <c r="G15" s="5"/>
    </row>
    <row r="16" spans="2:7" ht="18.75">
      <c r="B16" s="123" t="s">
        <v>1744</v>
      </c>
      <c r="C16" s="122"/>
      <c r="D16" s="122"/>
      <c r="E16" s="122"/>
      <c r="F16" s="122"/>
      <c r="G16" s="122"/>
    </row>
    <row r="17" spans="2:11" ht="15.75" thickBot="1">
      <c r="B17" s="7"/>
    </row>
    <row r="18" spans="2:11" ht="15.75" thickBot="1">
      <c r="B18" s="7"/>
      <c r="C18" s="218"/>
      <c r="D18" s="216" t="s">
        <v>1734</v>
      </c>
      <c r="E18" s="220" t="s">
        <v>1735</v>
      </c>
      <c r="F18" s="220" t="s">
        <v>1736</v>
      </c>
    </row>
    <row r="19" spans="2:11" ht="15.75" thickBot="1">
      <c r="B19" s="7"/>
      <c r="C19" s="235" t="s">
        <v>1742</v>
      </c>
      <c r="D19" s="221" t="s">
        <v>1737</v>
      </c>
      <c r="E19" s="222" t="s">
        <v>1738</v>
      </c>
      <c r="F19" s="229" t="s">
        <v>1739</v>
      </c>
    </row>
    <row r="20" spans="2:11" ht="15.75" thickBot="1">
      <c r="B20" s="7"/>
      <c r="C20" s="215" t="s">
        <v>1740</v>
      </c>
      <c r="D20" s="223">
        <v>400</v>
      </c>
      <c r="E20" s="224">
        <v>695</v>
      </c>
      <c r="F20" s="225">
        <v>990</v>
      </c>
    </row>
    <row r="21" spans="2:11">
      <c r="B21" s="7"/>
    </row>
    <row r="22" spans="2:11" ht="36.75" customHeight="1">
      <c r="B22" s="275" t="s">
        <v>1741</v>
      </c>
      <c r="C22" s="275"/>
      <c r="D22" s="275"/>
      <c r="E22" s="275"/>
      <c r="F22" s="275"/>
      <c r="G22" s="125"/>
      <c r="H22" s="125"/>
      <c r="I22" s="125"/>
      <c r="J22" s="125"/>
      <c r="K22" s="125"/>
    </row>
    <row r="23" spans="2:11" ht="15.75" customHeight="1">
      <c r="B23" s="124" t="s">
        <v>1795</v>
      </c>
      <c r="C23" s="5"/>
      <c r="D23" s="5"/>
      <c r="E23" s="5"/>
      <c r="F23" s="5"/>
      <c r="G23" s="5"/>
    </row>
    <row r="24" spans="2:11" ht="15.75" customHeight="1">
      <c r="B24" s="124"/>
      <c r="C24" s="5"/>
      <c r="D24" s="5"/>
      <c r="E24" s="5"/>
      <c r="F24" s="5"/>
      <c r="G24" s="5"/>
    </row>
    <row r="25" spans="2:11" ht="15.75">
      <c r="B25" s="197" t="s">
        <v>1766</v>
      </c>
      <c r="C25" s="5"/>
      <c r="D25" s="5"/>
      <c r="E25" s="5"/>
      <c r="F25" s="5"/>
      <c r="G25" s="5"/>
    </row>
    <row r="26" spans="2:11" ht="16.5" thickBot="1">
      <c r="B26" s="121"/>
      <c r="C26" s="5"/>
      <c r="D26" s="5"/>
      <c r="E26" s="5"/>
      <c r="F26" s="5"/>
      <c r="G26" s="5"/>
    </row>
    <row r="27" spans="2:11" ht="30.75" thickBot="1">
      <c r="B27" s="121"/>
      <c r="C27" s="218" t="s">
        <v>1742</v>
      </c>
      <c r="D27" s="219" t="s">
        <v>1811</v>
      </c>
      <c r="E27" s="216" t="s">
        <v>1816</v>
      </c>
      <c r="F27" s="5"/>
      <c r="G27" s="5"/>
    </row>
    <row r="28" spans="2:11" ht="16.5" thickBot="1">
      <c r="B28" s="121"/>
      <c r="C28" s="234">
        <v>1</v>
      </c>
      <c r="D28" s="226">
        <v>1000</v>
      </c>
      <c r="E28" s="226">
        <v>1000</v>
      </c>
      <c r="F28" s="5"/>
      <c r="G28" s="5"/>
    </row>
    <row r="29" spans="2:11" ht="16.5" thickBot="1">
      <c r="B29" s="121"/>
      <c r="C29" s="234">
        <v>2</v>
      </c>
      <c r="D29" s="226">
        <v>2000</v>
      </c>
      <c r="E29" s="226">
        <v>1000</v>
      </c>
      <c r="F29" s="5"/>
      <c r="G29" s="5"/>
    </row>
    <row r="30" spans="2:11" ht="16.5" thickBot="1">
      <c r="B30" s="121"/>
      <c r="C30" s="234" t="s">
        <v>1817</v>
      </c>
      <c r="D30" s="226">
        <v>2500</v>
      </c>
      <c r="E30" s="226" t="s">
        <v>1818</v>
      </c>
      <c r="F30" s="153"/>
      <c r="G30" s="5"/>
    </row>
    <row r="31" spans="2:11" ht="16.5" thickBot="1">
      <c r="B31" s="121"/>
      <c r="C31" s="234" t="s">
        <v>1738</v>
      </c>
      <c r="D31" s="226">
        <v>4500</v>
      </c>
      <c r="E31" s="221" t="s">
        <v>1812</v>
      </c>
      <c r="F31" s="5"/>
      <c r="G31" s="5"/>
    </row>
    <row r="32" spans="2:11" ht="16.5" thickBot="1">
      <c r="B32" s="121"/>
      <c r="C32" s="234" t="s">
        <v>1771</v>
      </c>
      <c r="D32" s="226">
        <v>7000</v>
      </c>
      <c r="E32" s="221" t="s">
        <v>1813</v>
      </c>
      <c r="F32" s="5"/>
      <c r="G32" s="5"/>
    </row>
    <row r="33" spans="2:11" ht="16.5" thickBot="1">
      <c r="B33" s="121"/>
      <c r="C33" s="234" t="s">
        <v>125</v>
      </c>
      <c r="D33" s="226">
        <v>12000</v>
      </c>
      <c r="E33" s="221" t="s">
        <v>1814</v>
      </c>
      <c r="F33" s="5"/>
      <c r="G33" s="5"/>
    </row>
    <row r="34" spans="2:11" ht="15.75">
      <c r="B34" s="121"/>
      <c r="C34" s="234" t="s">
        <v>1810</v>
      </c>
      <c r="D34" s="226">
        <v>12000</v>
      </c>
      <c r="E34" s="221" t="s">
        <v>1815</v>
      </c>
      <c r="F34" s="5"/>
      <c r="G34" s="5"/>
    </row>
    <row r="35" spans="2:11" ht="49.5" customHeight="1">
      <c r="B35" s="276" t="s">
        <v>1767</v>
      </c>
      <c r="C35" s="276"/>
      <c r="D35" s="276"/>
      <c r="E35" s="276"/>
      <c r="F35" s="276"/>
      <c r="G35" s="276"/>
      <c r="H35" s="276"/>
      <c r="I35" s="276"/>
      <c r="J35" s="276"/>
      <c r="K35" s="155"/>
    </row>
    <row r="36" spans="2:11">
      <c r="B36" s="119"/>
      <c r="C36" s="118"/>
      <c r="D36" s="118"/>
      <c r="E36" s="118"/>
      <c r="F36" s="118"/>
      <c r="G36" s="118"/>
      <c r="H36" s="118"/>
      <c r="I36" s="129"/>
    </row>
    <row r="37" spans="2:11">
      <c r="B37" s="127"/>
      <c r="C37" t="s">
        <v>1768</v>
      </c>
      <c r="D37" s="201">
        <f>COUNTA('Retirement Villages'!$E$16:$XFD$16)</f>
        <v>0</v>
      </c>
      <c r="I37" s="117"/>
      <c r="K37" s="136"/>
    </row>
    <row r="38" spans="2:11">
      <c r="B38" s="127"/>
      <c r="C38" t="s">
        <v>1769</v>
      </c>
      <c r="D38" s="213">
        <f>_xlfn.IFNA(VLOOKUP(D37,'RV Rates'!$A:$C,3,FALSE),0)</f>
        <v>0</v>
      </c>
      <c r="I38" s="117"/>
    </row>
    <row r="39" spans="2:11">
      <c r="B39" s="127"/>
      <c r="I39" s="117"/>
    </row>
    <row r="40" spans="2:11">
      <c r="B40" s="128"/>
      <c r="C40" s="120"/>
      <c r="D40" s="120"/>
      <c r="E40" s="120"/>
      <c r="F40" s="120"/>
      <c r="G40" s="120"/>
      <c r="H40" s="120"/>
      <c r="I40" s="126"/>
    </row>
    <row r="42" spans="2:11">
      <c r="B42" s="156"/>
      <c r="C42" s="156"/>
      <c r="D42" s="156"/>
      <c r="E42" s="156"/>
      <c r="F42" s="156"/>
      <c r="G42" s="156"/>
      <c r="H42" s="156"/>
      <c r="I42" s="156"/>
      <c r="J42" s="156"/>
      <c r="K42" s="156"/>
    </row>
    <row r="43" spans="2:11">
      <c r="B43" s="132" t="s">
        <v>1832</v>
      </c>
      <c r="C43" s="130"/>
      <c r="D43" s="130"/>
      <c r="E43" s="130"/>
      <c r="F43" s="130"/>
      <c r="G43" s="130"/>
      <c r="I43" s="27"/>
      <c r="J43" s="27"/>
      <c r="K43" s="131"/>
    </row>
    <row r="48" spans="2:11" ht="24" customHeight="1"/>
    <row r="68" ht="29.45" customHeight="1"/>
  </sheetData>
  <mergeCells count="2">
    <mergeCell ref="B22:F22"/>
    <mergeCell ref="B35:J3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3412A-424B-4C01-808F-D403C508EB1F}">
  <sheetPr codeName="Sheet6">
    <tabColor rgb="FFE22E8D"/>
  </sheetPr>
  <dimension ref="A1:H26"/>
  <sheetViews>
    <sheetView showGridLines="0" showRowColHeaders="0" workbookViewId="0"/>
  </sheetViews>
  <sheetFormatPr defaultRowHeight="15"/>
  <cols>
    <col min="3" max="3" width="45.7109375" customWidth="1"/>
    <col min="4" max="4" width="2.7109375" customWidth="1"/>
    <col min="5" max="5" width="34.7109375" customWidth="1"/>
    <col min="6" max="7" width="23.140625" customWidth="1"/>
    <col min="8" max="8" width="27.140625" customWidth="1"/>
  </cols>
  <sheetData>
    <row r="1" spans="1:8">
      <c r="A1" s="1"/>
      <c r="B1" s="1"/>
      <c r="C1" s="1"/>
      <c r="D1" s="1"/>
      <c r="E1" s="1"/>
      <c r="F1" s="1"/>
      <c r="G1" s="1"/>
      <c r="H1" s="1"/>
    </row>
    <row r="2" spans="1:8" ht="15.75">
      <c r="A2" s="2"/>
      <c r="B2" s="2"/>
      <c r="C2" s="2"/>
      <c r="D2" s="2"/>
      <c r="E2" s="2"/>
      <c r="F2" s="2"/>
      <c r="G2" s="2"/>
      <c r="H2" s="2"/>
    </row>
    <row r="3" spans="1:8" ht="15.75">
      <c r="A3" s="2"/>
      <c r="B3" s="2"/>
      <c r="C3" s="2"/>
      <c r="D3" s="2"/>
      <c r="E3" s="2"/>
      <c r="F3" s="186" t="s">
        <v>3</v>
      </c>
      <c r="G3" s="2"/>
      <c r="H3" s="2"/>
    </row>
    <row r="4" spans="1:8" ht="15.75">
      <c r="A4" s="2"/>
      <c r="B4" s="2"/>
      <c r="C4" s="2"/>
      <c r="D4" s="2"/>
      <c r="E4" s="2"/>
      <c r="F4" s="187" t="s">
        <v>4</v>
      </c>
      <c r="G4" s="2"/>
      <c r="H4" s="2"/>
    </row>
    <row r="5" spans="1:8" ht="15.75">
      <c r="A5" s="2"/>
      <c r="B5" s="2"/>
      <c r="C5" s="2"/>
      <c r="D5" s="2"/>
      <c r="E5" s="2"/>
      <c r="F5" s="187" t="str">
        <f>"Email: "&amp;Parameters!$B$4</f>
        <v>Email: retirement.survey@stewartbrown.com.au</v>
      </c>
      <c r="G5" s="2"/>
      <c r="H5" s="2"/>
    </row>
    <row r="6" spans="1:8" ht="15.75">
      <c r="A6" s="2"/>
      <c r="B6" s="2"/>
      <c r="C6" s="2"/>
      <c r="D6" s="2"/>
      <c r="E6" s="2"/>
      <c r="F6" s="2"/>
      <c r="G6" s="2"/>
      <c r="H6" s="2"/>
    </row>
    <row r="7" spans="1:8" ht="21.75">
      <c r="A7" s="259" t="str">
        <f>Parameters!$B$3</f>
        <v>Retirement Living Survey</v>
      </c>
      <c r="B7" s="259"/>
      <c r="C7" s="259"/>
      <c r="D7" s="259"/>
      <c r="E7" s="259"/>
      <c r="F7" s="259"/>
      <c r="G7" s="259"/>
      <c r="H7" s="8"/>
    </row>
    <row r="8" spans="1:8" ht="21.75">
      <c r="A8" s="259" t="s">
        <v>56</v>
      </c>
      <c r="B8" s="259"/>
      <c r="C8" s="259"/>
      <c r="D8" s="259"/>
      <c r="E8" s="259"/>
      <c r="F8" s="259"/>
      <c r="G8" s="259"/>
      <c r="H8" s="8"/>
    </row>
    <row r="11" spans="1:8" ht="21.75">
      <c r="B11" s="241" t="s">
        <v>1850</v>
      </c>
      <c r="C11" s="238"/>
      <c r="D11" s="188"/>
    </row>
    <row r="12" spans="1:8">
      <c r="B12" t="str">
        <f>"I have read and understood the terms and conditions of participating in the StewartBrown "&amp;Parameters!B3</f>
        <v>I have read and understood the terms and conditions of participating in the StewartBrown Retirement Living Survey</v>
      </c>
    </row>
    <row r="13" spans="1:8">
      <c r="B13" t="str">
        <f>" and agree to accept those terms and conditions as outlined in this application form."</f>
        <v xml:space="preserve"> and agree to accept those terms and conditions as outlined in this application form.</v>
      </c>
    </row>
    <row r="14" spans="1:8" ht="15.75">
      <c r="B14" s="5"/>
    </row>
    <row r="15" spans="1:8" ht="31.5" customHeight="1">
      <c r="B15" s="227" t="s">
        <v>1730</v>
      </c>
      <c r="E15" s="228" t="b">
        <v>0</v>
      </c>
    </row>
    <row r="17" spans="2:7">
      <c r="B17" t="s">
        <v>57</v>
      </c>
      <c r="E17" s="258"/>
      <c r="F17" s="258"/>
      <c r="G17" s="258"/>
    </row>
    <row r="18" spans="2:7">
      <c r="E18" s="238" t="s">
        <v>58</v>
      </c>
    </row>
    <row r="20" spans="2:7">
      <c r="B20" t="s">
        <v>59</v>
      </c>
      <c r="E20" s="258"/>
      <c r="F20" s="258"/>
      <c r="G20" s="258"/>
    </row>
    <row r="21" spans="2:7">
      <c r="D21" s="17"/>
      <c r="E21" s="238" t="s">
        <v>60</v>
      </c>
    </row>
    <row r="23" spans="2:7">
      <c r="B23" t="s">
        <v>29</v>
      </c>
      <c r="E23" s="258"/>
      <c r="F23" s="258"/>
      <c r="G23" s="258"/>
    </row>
    <row r="26" spans="2:7">
      <c r="B26" t="s">
        <v>61</v>
      </c>
      <c r="E26" s="202"/>
    </row>
  </sheetData>
  <mergeCells count="5">
    <mergeCell ref="A7:G7"/>
    <mergeCell ref="A8:G8"/>
    <mergeCell ref="E17:G17"/>
    <mergeCell ref="E20:G20"/>
    <mergeCell ref="E23:G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Parameters</vt:lpstr>
      <vt:lpstr>Registration Information</vt:lpstr>
      <vt:lpstr>Application Form</vt:lpstr>
      <vt:lpstr>Contact Details</vt:lpstr>
      <vt:lpstr>Retirement Villages</vt:lpstr>
      <vt:lpstr>Survey Timetable</vt:lpstr>
      <vt:lpstr>Terms and Conditions</vt:lpstr>
      <vt:lpstr>Participation fee estimate</vt:lpstr>
      <vt:lpstr>Registration Declaration</vt:lpstr>
      <vt:lpstr>StewartBrown Contact Details</vt:lpstr>
      <vt:lpstr>RV Rates</vt:lpstr>
      <vt:lpstr>Checklist</vt:lpstr>
      <vt:lpstr>APS (OUO)</vt:lpstr>
      <vt:lpstr>Upload Email Contacts (OUO)</vt:lpstr>
      <vt:lpstr>'APS (OUO)'!Print_Area</vt:lpstr>
      <vt:lpstr>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Toner</dc:creator>
  <cp:lastModifiedBy>Robert Krebs</cp:lastModifiedBy>
  <cp:lastPrinted>2024-02-26T00:19:03Z</cp:lastPrinted>
  <dcterms:created xsi:type="dcterms:W3CDTF">2024-02-20T05:07:35Z</dcterms:created>
  <dcterms:modified xsi:type="dcterms:W3CDTF">2025-10-22T21:43:26Z</dcterms:modified>
</cp:coreProperties>
</file>